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Y:\ПОЧТА\Администратор\На сайт\справка 2013\"/>
    </mc:Choice>
  </mc:AlternateContent>
  <bookViews>
    <workbookView xWindow="0" yWindow="0" windowWidth="22365" windowHeight="7740" activeTab="1"/>
  </bookViews>
  <sheets>
    <sheet name="Лист1" sheetId="1" r:id="rId1"/>
    <sheet name="01.07.2013" sheetId="2"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9" i="2" l="1"/>
  <c r="E9" i="2"/>
  <c r="E8" i="2" s="1"/>
  <c r="F9" i="2"/>
  <c r="G9" i="2"/>
  <c r="G8" i="2" s="1"/>
  <c r="I9" i="2"/>
  <c r="H10" i="2"/>
  <c r="I10" i="2"/>
  <c r="H11" i="2"/>
  <c r="I11" i="2"/>
  <c r="D12" i="2"/>
  <c r="E12" i="2"/>
  <c r="H12" i="2" s="1"/>
  <c r="F12" i="2"/>
  <c r="G12" i="2"/>
  <c r="I12" i="2"/>
  <c r="H13" i="2"/>
  <c r="I13" i="2"/>
  <c r="H14" i="2"/>
  <c r="I14" i="2"/>
  <c r="H15" i="2"/>
  <c r="I15" i="2"/>
  <c r="E18" i="2"/>
  <c r="D19" i="2"/>
  <c r="D18" i="2" s="1"/>
  <c r="E19" i="2"/>
  <c r="H19" i="2" s="1"/>
  <c r="F19" i="2"/>
  <c r="F18" i="2" s="1"/>
  <c r="G19" i="2"/>
  <c r="G18" i="2" s="1"/>
  <c r="I19" i="2"/>
  <c r="H20" i="2"/>
  <c r="I20" i="2"/>
  <c r="H21" i="2"/>
  <c r="I21" i="2"/>
  <c r="D22" i="2"/>
  <c r="E22" i="2"/>
  <c r="F22" i="2"/>
  <c r="G22" i="2"/>
  <c r="H22" i="2" s="1"/>
  <c r="H23" i="2"/>
  <c r="I23" i="2"/>
  <c r="D24" i="2"/>
  <c r="E24" i="2"/>
  <c r="F24" i="2"/>
  <c r="G24" i="2"/>
  <c r="H24" i="2" s="1"/>
  <c r="I24" i="2"/>
  <c r="H26" i="2"/>
  <c r="I26" i="2"/>
  <c r="D27" i="2"/>
  <c r="E27" i="2"/>
  <c r="F27" i="2"/>
  <c r="G27" i="2"/>
  <c r="H27" i="2" s="1"/>
  <c r="H29" i="2"/>
  <c r="H32" i="2"/>
  <c r="I32" i="2"/>
  <c r="D33" i="2"/>
  <c r="E33" i="2"/>
  <c r="F33" i="2"/>
  <c r="G33" i="2"/>
  <c r="H33" i="2" s="1"/>
  <c r="H35" i="2"/>
  <c r="I35" i="2"/>
  <c r="D39" i="2"/>
  <c r="D37" i="2" s="1"/>
  <c r="D36" i="2" s="1"/>
  <c r="E39" i="2"/>
  <c r="E37" i="2" s="1"/>
  <c r="E36" i="2" s="1"/>
  <c r="F39" i="2"/>
  <c r="G39" i="2"/>
  <c r="G37" i="2" s="1"/>
  <c r="I39" i="2"/>
  <c r="H40" i="2"/>
  <c r="I40" i="2"/>
  <c r="D42" i="2"/>
  <c r="D41" i="2" s="1"/>
  <c r="E42" i="2"/>
  <c r="E41" i="2" s="1"/>
  <c r="F42" i="2"/>
  <c r="F41" i="2" s="1"/>
  <c r="G42" i="2"/>
  <c r="G41" i="2" s="1"/>
  <c r="I42" i="2"/>
  <c r="H47" i="2"/>
  <c r="H48" i="2"/>
  <c r="I48" i="2"/>
  <c r="H53" i="2"/>
  <c r="I53" i="2"/>
  <c r="H55" i="2"/>
  <c r="H56" i="2"/>
  <c r="I56" i="2"/>
  <c r="H60" i="2"/>
  <c r="H61" i="2"/>
  <c r="I61" i="2"/>
  <c r="H64" i="2"/>
  <c r="I64" i="2"/>
  <c r="H65" i="2"/>
  <c r="I65" i="2"/>
  <c r="H66" i="2"/>
  <c r="I66" i="2"/>
  <c r="D69" i="2"/>
  <c r="E69" i="2"/>
  <c r="F69" i="2"/>
  <c r="G69" i="2"/>
  <c r="H69" i="2" s="1"/>
  <c r="H70" i="2"/>
  <c r="I70" i="2"/>
  <c r="H71" i="2"/>
  <c r="I71" i="2"/>
  <c r="H72" i="2"/>
  <c r="H74" i="2"/>
  <c r="I74" i="2"/>
  <c r="H75" i="2"/>
  <c r="I75" i="2"/>
  <c r="H76" i="2"/>
  <c r="I76" i="2"/>
  <c r="H77" i="2"/>
  <c r="I77" i="2"/>
  <c r="H78" i="2"/>
  <c r="I78" i="2"/>
  <c r="H79" i="2"/>
  <c r="H81" i="2"/>
  <c r="D82" i="2"/>
  <c r="E82" i="2"/>
  <c r="F82" i="2"/>
  <c r="G82" i="2"/>
  <c r="H82" i="2" s="1"/>
  <c r="H83" i="2"/>
  <c r="I83" i="2"/>
  <c r="H84" i="2"/>
  <c r="D85" i="2"/>
  <c r="E85" i="2"/>
  <c r="F85" i="2"/>
  <c r="G85" i="2"/>
  <c r="H85" i="2"/>
  <c r="H86" i="2"/>
  <c r="D87" i="2"/>
  <c r="E87" i="2"/>
  <c r="F87" i="2"/>
  <c r="G87" i="2"/>
  <c r="I87" i="2" s="1"/>
  <c r="H87" i="2"/>
  <c r="H88" i="2"/>
  <c r="I88" i="2"/>
  <c r="D89" i="2"/>
  <c r="E89" i="2"/>
  <c r="F89" i="2"/>
  <c r="I89" i="2" s="1"/>
  <c r="G89" i="2"/>
  <c r="H89" i="2"/>
  <c r="H90" i="2"/>
  <c r="I90" i="2"/>
  <c r="D96" i="2"/>
  <c r="E96" i="2"/>
  <c r="F96" i="2"/>
  <c r="G96" i="2"/>
  <c r="H96" i="2" s="1"/>
  <c r="H97" i="2"/>
  <c r="I97" i="2"/>
  <c r="H101" i="2"/>
  <c r="I101" i="2"/>
  <c r="H102" i="2"/>
  <c r="I102" i="2"/>
  <c r="H103" i="2"/>
  <c r="I103" i="2"/>
  <c r="H104" i="2"/>
  <c r="I104" i="2"/>
  <c r="H106" i="2"/>
  <c r="I106" i="2"/>
  <c r="H107" i="2"/>
  <c r="I107" i="2"/>
  <c r="H108" i="2"/>
  <c r="I108" i="2"/>
  <c r="H109" i="2"/>
  <c r="I109" i="2"/>
  <c r="H110" i="2"/>
  <c r="I110" i="2"/>
  <c r="H112" i="2"/>
  <c r="I112" i="2"/>
  <c r="H113" i="2"/>
  <c r="I113" i="2"/>
  <c r="H114" i="2"/>
  <c r="I114" i="2"/>
  <c r="H115" i="2"/>
  <c r="I115" i="2"/>
  <c r="H117" i="2"/>
  <c r="H119" i="2"/>
  <c r="I119" i="2"/>
  <c r="H120" i="2"/>
  <c r="I120" i="2"/>
  <c r="H121" i="2"/>
  <c r="I121" i="2"/>
  <c r="D122" i="2"/>
  <c r="E122" i="2"/>
  <c r="E215" i="2" s="1"/>
  <c r="F122" i="2"/>
  <c r="G122" i="2"/>
  <c r="H122" i="2" s="1"/>
  <c r="H123" i="2"/>
  <c r="I123" i="2"/>
  <c r="D126" i="2"/>
  <c r="E126" i="2"/>
  <c r="F126" i="2"/>
  <c r="G126" i="2"/>
  <c r="H126" i="2" s="1"/>
  <c r="I126" i="2"/>
  <c r="H127" i="2"/>
  <c r="I127" i="2"/>
  <c r="H128" i="2"/>
  <c r="I128" i="2"/>
  <c r="D129" i="2"/>
  <c r="E129" i="2"/>
  <c r="F129" i="2"/>
  <c r="G129" i="2"/>
  <c r="H129" i="2" s="1"/>
  <c r="H130" i="2"/>
  <c r="I130" i="2"/>
  <c r="H131" i="2"/>
  <c r="I131" i="2"/>
  <c r="H132" i="2"/>
  <c r="I132" i="2"/>
  <c r="H134" i="2"/>
  <c r="I134" i="2"/>
  <c r="H135" i="2"/>
  <c r="I135" i="2"/>
  <c r="H136" i="2"/>
  <c r="I136" i="2"/>
  <c r="D137" i="2"/>
  <c r="E137" i="2"/>
  <c r="F137" i="2"/>
  <c r="G137" i="2"/>
  <c r="H137" i="2" s="1"/>
  <c r="H138" i="2"/>
  <c r="H139" i="2"/>
  <c r="H140" i="2"/>
  <c r="I140" i="2"/>
  <c r="H141" i="2"/>
  <c r="I141" i="2"/>
  <c r="H142" i="2"/>
  <c r="I142" i="2"/>
  <c r="H143" i="2"/>
  <c r="I143" i="2"/>
  <c r="H144" i="2"/>
  <c r="I144" i="2"/>
  <c r="H145" i="2"/>
  <c r="I145" i="2"/>
  <c r="D146" i="2"/>
  <c r="E146" i="2"/>
  <c r="F146" i="2"/>
  <c r="G146" i="2"/>
  <c r="H146" i="2" s="1"/>
  <c r="H147" i="2"/>
  <c r="D148" i="2"/>
  <c r="E148" i="2"/>
  <c r="F148" i="2"/>
  <c r="G148" i="2"/>
  <c r="H148" i="2" s="1"/>
  <c r="I148" i="2"/>
  <c r="H149" i="2"/>
  <c r="I149" i="2"/>
  <c r="H154" i="2"/>
  <c r="I154" i="2"/>
  <c r="H159" i="2"/>
  <c r="I159" i="2"/>
  <c r="H160" i="2"/>
  <c r="I160" i="2"/>
  <c r="H161" i="2"/>
  <c r="I161" i="2"/>
  <c r="H162" i="2"/>
  <c r="I162" i="2"/>
  <c r="H163" i="2"/>
  <c r="I163" i="2"/>
  <c r="D164" i="2"/>
  <c r="E164" i="2"/>
  <c r="F164" i="2"/>
  <c r="G164" i="2"/>
  <c r="H164" i="2" s="1"/>
  <c r="H165" i="2"/>
  <c r="I165" i="2"/>
  <c r="H170" i="2"/>
  <c r="I170" i="2"/>
  <c r="H171" i="2"/>
  <c r="I171" i="2"/>
  <c r="H172" i="2"/>
  <c r="I172" i="2"/>
  <c r="D174" i="2"/>
  <c r="E174" i="2"/>
  <c r="H174" i="2" s="1"/>
  <c r="F174" i="2"/>
  <c r="G174" i="2"/>
  <c r="I174" i="2" s="1"/>
  <c r="I175" i="2"/>
  <c r="H180" i="2"/>
  <c r="I180" i="2"/>
  <c r="H190" i="2"/>
  <c r="I190" i="2"/>
  <c r="H191" i="2"/>
  <c r="I191" i="2"/>
  <c r="H192" i="2"/>
  <c r="I192" i="2"/>
  <c r="H193" i="2"/>
  <c r="I193" i="2"/>
  <c r="D194" i="2"/>
  <c r="E194" i="2"/>
  <c r="F194" i="2"/>
  <c r="F215" i="2" s="1"/>
  <c r="F219" i="2" s="1"/>
  <c r="F217" i="2" s="1"/>
  <c r="F224" i="2" s="1"/>
  <c r="G194" i="2"/>
  <c r="H194" i="2"/>
  <c r="H195" i="2"/>
  <c r="I195" i="2"/>
  <c r="H196" i="2"/>
  <c r="I196" i="2"/>
  <c r="H201" i="2"/>
  <c r="I201" i="2"/>
  <c r="H202" i="2"/>
  <c r="I202" i="2"/>
  <c r="H203" i="2"/>
  <c r="I203" i="2"/>
  <c r="H204" i="2"/>
  <c r="I204" i="2"/>
  <c r="H205" i="2"/>
  <c r="I205" i="2"/>
  <c r="H206" i="2"/>
  <c r="I206" i="2"/>
  <c r="H207" i="2"/>
  <c r="I207" i="2"/>
  <c r="D208" i="2"/>
  <c r="E208" i="2"/>
  <c r="F208" i="2"/>
  <c r="I208" i="2" s="1"/>
  <c r="G208" i="2"/>
  <c r="H208" i="2"/>
  <c r="H209" i="2"/>
  <c r="I209" i="2"/>
  <c r="D210" i="2"/>
  <c r="E210" i="2"/>
  <c r="F210" i="2"/>
  <c r="G210" i="2"/>
  <c r="H210" i="2" s="1"/>
  <c r="H211" i="2"/>
  <c r="I211" i="2"/>
  <c r="D212" i="2"/>
  <c r="E212" i="2"/>
  <c r="F212" i="2"/>
  <c r="G212" i="2"/>
  <c r="I212" i="2" s="1"/>
  <c r="H212" i="2"/>
  <c r="H213" i="2"/>
  <c r="I213" i="2"/>
  <c r="H214" i="2"/>
  <c r="I214" i="2"/>
  <c r="D215" i="2"/>
  <c r="D217" i="2"/>
  <c r="E217" i="2"/>
  <c r="G217" i="2"/>
  <c r="D224" i="2"/>
  <c r="E224" i="2"/>
  <c r="G224" i="2"/>
  <c r="H227" i="2"/>
  <c r="I227" i="2"/>
  <c r="H228" i="2"/>
  <c r="I228" i="2"/>
  <c r="F37" i="2" l="1"/>
  <c r="F36" i="2" s="1"/>
  <c r="G36" i="2"/>
  <c r="H37" i="2"/>
  <c r="I37" i="2"/>
  <c r="I8" i="2"/>
  <c r="G91" i="2"/>
  <c r="G93" i="2"/>
  <c r="H8" i="2"/>
  <c r="F8" i="2"/>
  <c r="E91" i="2"/>
  <c r="E216" i="2" s="1"/>
  <c r="E93" i="2"/>
  <c r="I41" i="2"/>
  <c r="H41" i="2"/>
  <c r="H18" i="2"/>
  <c r="I18" i="2"/>
  <c r="D8" i="2"/>
  <c r="I210" i="2"/>
  <c r="I96" i="2"/>
  <c r="I69" i="2"/>
  <c r="H42" i="2"/>
  <c r="H9" i="2"/>
  <c r="I137" i="2"/>
  <c r="I129" i="2"/>
  <c r="I122" i="2"/>
  <c r="I82" i="2"/>
  <c r="G215" i="2"/>
  <c r="I194" i="2"/>
  <c r="H39" i="2"/>
  <c r="I164" i="2"/>
  <c r="I33" i="2"/>
  <c r="I22" i="2"/>
  <c r="D93" i="2" l="1"/>
  <c r="D91" i="2"/>
  <c r="D216" i="2" s="1"/>
  <c r="F91" i="2"/>
  <c r="F216" i="2" s="1"/>
  <c r="F93" i="2"/>
  <c r="I93" i="2" s="1"/>
  <c r="H215" i="2"/>
  <c r="I215" i="2"/>
  <c r="H36" i="2"/>
  <c r="I36" i="2"/>
  <c r="G216" i="2"/>
  <c r="H91" i="2"/>
  <c r="I91" i="2"/>
  <c r="H93" i="2"/>
</calcChain>
</file>

<file path=xl/sharedStrings.xml><?xml version="1.0" encoding="utf-8"?>
<sst xmlns="http://schemas.openxmlformats.org/spreadsheetml/2006/main" count="307" uniqueCount="244">
  <si>
    <t>Данилова Екатерина Владимировна  8 (391-61) 2-43-94</t>
  </si>
  <si>
    <t xml:space="preserve">                       расходы:</t>
  </si>
  <si>
    <t xml:space="preserve"> Лисиенко Татьяна Ивановна 8 (391-61) 2-45-50</t>
  </si>
  <si>
    <t xml:space="preserve">                      доходы:</t>
  </si>
  <si>
    <t xml:space="preserve">Испонители: </t>
  </si>
  <si>
    <t>Л.А. Кувшинова</t>
  </si>
  <si>
    <t>Временно исполняющий обязанности руководителя финуправления  Канского района</t>
  </si>
  <si>
    <t xml:space="preserve">    - начисления на оплату труда</t>
  </si>
  <si>
    <t xml:space="preserve">    - оплата труда</t>
  </si>
  <si>
    <t>Справочно:</t>
  </si>
  <si>
    <t>Итого источников</t>
  </si>
  <si>
    <t>Возврат бюджетных кредитов</t>
  </si>
  <si>
    <t>Погашение кредитов (бюджетных ссуд)</t>
  </si>
  <si>
    <t>Получение кредитов (бюджетных ссуд)</t>
  </si>
  <si>
    <t>Прочие источники внутреннего финансирования</t>
  </si>
  <si>
    <t>Уменьшение остатков средств бюджетов</t>
  </si>
  <si>
    <t>Увеличение остатков средств бюджетов</t>
  </si>
  <si>
    <t xml:space="preserve">Изменение остатков средств бюджета на счетах </t>
  </si>
  <si>
    <t>Профицит бюджета (плюс), дефицит (минус)</t>
  </si>
  <si>
    <t>ВСЕГО РАСХОДОВ:</t>
  </si>
  <si>
    <t>Прочие межбюджетные трансферты бюджетам субъектов РФ</t>
  </si>
  <si>
    <t>Дотации на выравнивание бюджетной обеспеченности</t>
  </si>
  <si>
    <t>.1401</t>
  </si>
  <si>
    <t>Межбюджетн. трансферты бюджетам субъектов РФ</t>
  </si>
  <si>
    <t>Обслуживание гос-го и муниципального долга</t>
  </si>
  <si>
    <t>1301</t>
  </si>
  <si>
    <t>ОБСЛУЖИВАНИЕ ГОС-ГО И МУНИЦ-ГО</t>
  </si>
  <si>
    <t>1300</t>
  </si>
  <si>
    <t>Массовый спорт</t>
  </si>
  <si>
    <t>МЕЖБЮДЖЕТНЫЕ ТРАНСФЕРТЫ</t>
  </si>
  <si>
    <t xml:space="preserve"> - поступление нефинансовых активов</t>
  </si>
  <si>
    <t xml:space="preserve"> - коммунальные услуги</t>
  </si>
  <si>
    <t xml:space="preserve"> - начисления на оплату труда</t>
  </si>
  <si>
    <t xml:space="preserve"> - заработная плата</t>
  </si>
  <si>
    <t>Другие вопросы в области социальной политики</t>
  </si>
  <si>
    <t>Охрана семьи и детства</t>
  </si>
  <si>
    <t>Социальное обслуживание населения</t>
  </si>
  <si>
    <t>Пенсионное обеспечение</t>
  </si>
  <si>
    <t>СОЦИАЛЬНАЯ ПОЛИТИКА</t>
  </si>
  <si>
    <t>Другие вопросы в области здравоохранения</t>
  </si>
  <si>
    <t>.0909</t>
  </si>
  <si>
    <t>Медицинская помощь в дневных стационарах всех типов</t>
  </si>
  <si>
    <t>.0903</t>
  </si>
  <si>
    <t>Амбулаторная помощь</t>
  </si>
  <si>
    <t>.0902</t>
  </si>
  <si>
    <t>Стационарная медицинская помощь</t>
  </si>
  <si>
    <t>.0901</t>
  </si>
  <si>
    <t xml:space="preserve">ЗДРАВООХРАНЕНИЕ </t>
  </si>
  <si>
    <t>.0900</t>
  </si>
  <si>
    <t>Другие вопросы в области культуры</t>
  </si>
  <si>
    <t>.0804</t>
  </si>
  <si>
    <t>Культура</t>
  </si>
  <si>
    <t>.0801</t>
  </si>
  <si>
    <t>КУЛЬТУРА, КИНЕМАТОГРАФИЯ, СРЕДСТВА МАССОВОЙ ИНФОРМАЦИИ</t>
  </si>
  <si>
    <t>.0800</t>
  </si>
  <si>
    <t>Другие вопросы в области образования</t>
  </si>
  <si>
    <t>.0709</t>
  </si>
  <si>
    <t>Молодёжная политика</t>
  </si>
  <si>
    <t>.0707</t>
  </si>
  <si>
    <t>Общее образование</t>
  </si>
  <si>
    <t>.0702</t>
  </si>
  <si>
    <t xml:space="preserve">Дошкольное образование </t>
  </si>
  <si>
    <t>.0701</t>
  </si>
  <si>
    <t>ОБРАЗОВАНИЕ</t>
  </si>
  <si>
    <t>.0700</t>
  </si>
  <si>
    <t>Другие вопросы в области охраны окружающей среды</t>
  </si>
  <si>
    <t>.0605</t>
  </si>
  <si>
    <t>ОХРАНА ОКУЖАЮЩЕЙ СРЕДЫ</t>
  </si>
  <si>
    <t>.0600</t>
  </si>
  <si>
    <t>Другие вопросы в области жилищно-комунального хозяйства</t>
  </si>
  <si>
    <t>.0505</t>
  </si>
  <si>
    <t>Благоустройство</t>
  </si>
  <si>
    <t>.0503</t>
  </si>
  <si>
    <t xml:space="preserve"> - безвозмездные и безвозвратные перечисления организациям</t>
  </si>
  <si>
    <t>Коммунальное хозяйство</t>
  </si>
  <si>
    <t>.0502</t>
  </si>
  <si>
    <t xml:space="preserve"> - приобретение услуг</t>
  </si>
  <si>
    <t>Жилищное хозяйство</t>
  </si>
  <si>
    <t>.0501</t>
  </si>
  <si>
    <t>ЖИЛИЩНО-КОММУН. ХОЗЯЙСТВО</t>
  </si>
  <si>
    <t>.0500</t>
  </si>
  <si>
    <t>Другие вопросы в области национальной экономики</t>
  </si>
  <si>
    <t>.0412</t>
  </si>
  <si>
    <t>Дорожное хозяйство (дорожные фонды)</t>
  </si>
  <si>
    <t>.0409</t>
  </si>
  <si>
    <t>Транспорт</t>
  </si>
  <si>
    <t>.0408</t>
  </si>
  <si>
    <t>Водные ресурсы</t>
  </si>
  <si>
    <t>.0406</t>
  </si>
  <si>
    <t>Сельское хозяйство и рыболовство</t>
  </si>
  <si>
    <t>.0405</t>
  </si>
  <si>
    <t>НАЦИОНАЛЬНАЯ ЭКОНОМИКА</t>
  </si>
  <si>
    <t>.0400</t>
  </si>
  <si>
    <t>Обеспечение пожарной безопасности</t>
  </si>
  <si>
    <t>.0310</t>
  </si>
  <si>
    <t>Защита населения и территории от последствий чрезвычайных ситуаций</t>
  </si>
  <si>
    <t>.0309</t>
  </si>
  <si>
    <t>НАЦИОНАЛЬНАЯ БЕЗОПАСНОСТЬ</t>
  </si>
  <si>
    <t>.0300</t>
  </si>
  <si>
    <t>Мобилизационная и вневоинская подготовка</t>
  </si>
  <si>
    <t>.0203</t>
  </si>
  <si>
    <t>НАЦИОНАЛЬНАЯ ОБОРОНА</t>
  </si>
  <si>
    <t>.0200</t>
  </si>
  <si>
    <t>Другие общегосударственные вопросы</t>
  </si>
  <si>
    <t>.0113</t>
  </si>
  <si>
    <t>Обслуживание государственного и муниципального долга</t>
  </si>
  <si>
    <t>.0112</t>
  </si>
  <si>
    <t>Резервные фонды</t>
  </si>
  <si>
    <t>.0111</t>
  </si>
  <si>
    <t>Обеспечение проведения выборов и референдумов</t>
  </si>
  <si>
    <t>.0107</t>
  </si>
  <si>
    <t>в том числе:</t>
  </si>
  <si>
    <t>Обеспечение деятельности финансовых, налоговых и таможенных органов и органов надзора</t>
  </si>
  <si>
    <t>.0106</t>
  </si>
  <si>
    <t xml:space="preserve">из них: </t>
  </si>
  <si>
    <t>Функционирование Правительства РФ, высших органов исполнительной власти субъектов РФ, местных администраций</t>
  </si>
  <si>
    <t>.0104</t>
  </si>
  <si>
    <t xml:space="preserve">Функционирование представительных органов  местного самоуправления </t>
  </si>
  <si>
    <t>.0103</t>
  </si>
  <si>
    <t>Функционирование высшего должностного лица субъекта РФ и органа местного самоуправления</t>
  </si>
  <si>
    <t>.0102</t>
  </si>
  <si>
    <t>ОБЩЕГОСУДАРСТВЕННЫЕ ВОПРОСЫ</t>
  </si>
  <si>
    <t>.0100</t>
  </si>
  <si>
    <t>РАСХОДЫ</t>
  </si>
  <si>
    <t>СОБСТВЕННЫЕ ДОХОДЫ</t>
  </si>
  <si>
    <t>ВСЕГО ДОХОДОВ</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</si>
  <si>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</si>
  <si>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Возврат остатков субсидий, субвенций и иных межбюджетных трансфертов, имеющих целевое назначение, прошлых лет</t>
  </si>
  <si>
    <t>Доходы  бюджетов муниципальных районов от возврата остатков субсидий, субвенций и иных межбюджетных трансфертов, имеющих целевое назначение, прошлых лет из бюджетов поселений</t>
  </si>
  <si>
    <t xml:space="preserve">Доходы  бюджетов муниципальных районов от возврата остатков субсидий, субвенций и иных межбюджетных трансфертов, имеющих целевое назначение, прошлых лет </t>
  </si>
  <si>
    <t>Прочие безвозмездные поступления в бюджет муниципального района на организацию трудовых отрядов</t>
  </si>
  <si>
    <t>9233</t>
  </si>
  <si>
    <t>Прочие безвозмездные поступления в бюджет муниципального района, всего в т. ч.</t>
  </si>
  <si>
    <t>20705</t>
  </si>
  <si>
    <t>Прочие межбюджетные трансферты, передаваемые бюджетам муниципальных районов</t>
  </si>
  <si>
    <t>025</t>
  </si>
  <si>
    <t>Межбюджетные трансферты, передаваемые бюджетам муниципальных районов из бюджетов поселений на осуществлении части полномочий по решению вопросов местного значения в соответствии с заключенными соглашениями</t>
  </si>
  <si>
    <t>014</t>
  </si>
  <si>
    <t>подстатья</t>
  </si>
  <si>
    <t>Иные межбюджетные трансферты</t>
  </si>
  <si>
    <t>Субвенции бюджетам муниципальных районов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</si>
  <si>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119</t>
  </si>
  <si>
    <t xml:space="preserve">Денежные выплаты медицинскому персаналу фельдшерско-акушерских пунктов, врачам, фельдшерам и медицинским сестрам скорой медицинской помощи </t>
  </si>
  <si>
    <t>055</t>
  </si>
  <si>
    <t>Субвенции бюджетам муниципальных районов на возмещение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в 2005-2009 годах,личны</t>
  </si>
  <si>
    <t>115</t>
  </si>
  <si>
    <t>Субвенции бюджетам муниципальных районов на компенсацию части родительской платы за содержание ребёнка в муниципальных образовательных учреждениях, реализующих основную образовательную программу дошкольного образования</t>
  </si>
  <si>
    <t>029</t>
  </si>
  <si>
    <t xml:space="preserve">  Субвенции бюджетам муниципальных районов на выполнение передаваемых полномочий субъектов РФ</t>
  </si>
  <si>
    <t>024</t>
  </si>
  <si>
    <t>Субвенции бюджетам муниципальных районов на предоставление гражданам субсидий на оплату жилого помещения и комммунальных услуг</t>
  </si>
  <si>
    <t>022</t>
  </si>
  <si>
    <t>Субвенции бюджетам муниципальных районов на ежемесячное денежное вознаграждение за классное руководство</t>
  </si>
  <si>
    <t>021</t>
  </si>
  <si>
    <t xml:space="preserve">Субвенции бюджетам муниципальных районов на осуществление первичного воинского учета на территориях, где отсутствуют военные комиссариаты </t>
  </si>
  <si>
    <t>015</t>
  </si>
  <si>
    <t>На обеспечение мер социальной поддержки реабилитированных лиц</t>
  </si>
  <si>
    <t>013</t>
  </si>
  <si>
    <t xml:space="preserve">Субвенции на выплаты инвалидам страховых премий </t>
  </si>
  <si>
    <t>012</t>
  </si>
  <si>
    <t>Почетный донор "России"</t>
  </si>
  <si>
    <t>004</t>
  </si>
  <si>
    <t>Субвенции бюджетам муниципальных районов на оплату жилищно-коммунальных услуг отдельным категориям граждан</t>
  </si>
  <si>
    <t>001</t>
  </si>
  <si>
    <t>Субвенции бюджетам субъектов Российской Федерации и муниципальных образований</t>
  </si>
  <si>
    <t>Субсидии бюджетам муниципальных образований края на частичное финансирование (возмещение) расходов на увеличение размеров оплаты труда отдельным категориям работников бюджетной сферы края, для которых указами Президента Российской Федерации предусмотрено повышение оплаты труда</t>
  </si>
  <si>
    <t>Приобретение, поставка и монтаж модульных ФАП, отделочные, пусконаладочные работы, монтаж двускатной крыши, оснащение оборудованием и мебелью, в том числе на софинансирование мероприятий Программы модернизации здрав-ния</t>
  </si>
  <si>
    <t>Содержание автомобильных дорог общего пользования местного значения сельских поселений</t>
  </si>
  <si>
    <t>Субсидии бюджетам муниципальных образований на частичное финансирование (возмещение) расходов на введение новых ситем оплаты труда</t>
  </si>
  <si>
    <t>Субсидии на реализацию мероприятий, предусмотренных программой модернизации здравоохранения Красноярского края на 2011 - 2013 годы, утвержденной постановлением Правительства Красноярского края от 29 марта 2011 года № 152-п, за счет средств Федерального фо</t>
  </si>
  <si>
    <t>Приобретение коммунальной техники</t>
  </si>
  <si>
    <t>Реалилация неотложных мероприятий по повышению эксплутационной надежности объектов жизнеобеспечения муниципальных образований</t>
  </si>
  <si>
    <t>Субсидии на оплату стоимости путевок для детей в краевые и муниц. оздоровительные лагеря</t>
  </si>
  <si>
    <t>Субсидии на организацию двухразового питания детей в лагерях сдневным пребыванием</t>
  </si>
  <si>
    <t>Реализация проектов по благоустройству территорий</t>
  </si>
  <si>
    <t>Развитие и модернизация улично-дорожной сети</t>
  </si>
  <si>
    <t>Возмещение расходов направленных на создание безопасных и комфортных условий функционирования объектов муниципальной собственности</t>
  </si>
  <si>
    <t>Краевые выплаты воспитателям, младшим воспитателям и помощникам воспитателей в краевых государственных и муниципальных образовательных учреждениях, реализующих основную общеобразовательную программу дошкольного образования детей</t>
  </si>
  <si>
    <t xml:space="preserve">Субсидии на организацию и проведение акарицидных обработок мест массового отдыха населения </t>
  </si>
  <si>
    <t>Субсидии на реализацию мероприятий, предусмотренных долгосрочной целевой программой «О территориальном планировании, градостроительном зонировании и документации по планировке территории Красноярского края» на 2012-2014 годы, утвержденной постановлением П</t>
  </si>
  <si>
    <t>Обеспечение первичных мер пожарной безопасности</t>
  </si>
  <si>
    <t>Приобретение и установка противопожарного оборудования</t>
  </si>
  <si>
    <t>Реконструкция икапитальный ремонт под дошкольные образовательные учреждения, а также приобретение оборудования, мебели</t>
  </si>
  <si>
    <t>Долгосрочная целевая программа «Комплексные меры противодействия распространению наркомании, пьянства и алкоголизма в Красноярском крае» на 2010 - 2012 годы</t>
  </si>
  <si>
    <t>Проведение ремонтно-строительных работ для переоборудования под санитарные узлы помещений общеобразовательных учреждений края с количеством учащихся более 30 человек</t>
  </si>
  <si>
    <t>Возмещение расходов образований края на изготовление и экспертизу проектной документации на проведение реконструкции или капитального ремонта зданий общеобразовательных учреждений края, находящихся в аварийном состоянии</t>
  </si>
  <si>
    <t>Комплектование фондов муниципальных библиотек края</t>
  </si>
  <si>
    <t>Субсидии бюджетам муниципальных образований края на оцифровку (перевод в электронный формат программного комплекса «Архивный фонд») описей дел</t>
  </si>
  <si>
    <t>1505</t>
  </si>
  <si>
    <t>Капитальный ремонт, реконструкция зданий, помещений муниципальных архивов</t>
  </si>
  <si>
    <t>1502</t>
  </si>
  <si>
    <t>Приобретение специального транспорта для перевозки лиц с ограниченными физическими возможностями</t>
  </si>
  <si>
    <t>0302</t>
  </si>
  <si>
    <t>Приобретение реабилитационного оборудования для муниципальных учреждений социального обслуживания населения и реабилитации инвалидов</t>
  </si>
  <si>
    <t>0301</t>
  </si>
  <si>
    <t>Прочие субсидии бюджетам муниципальных районов:</t>
  </si>
  <si>
    <t xml:space="preserve">Субсидии бюджетам субъектов Российской Федерации и муниципальных образований </t>
  </si>
  <si>
    <t>Дотации на выравнивание уровня бюджетной обеспеченности</t>
  </si>
  <si>
    <t xml:space="preserve">Дотации бюджетам субъектам Российской Федерации и муниципальных образований </t>
  </si>
  <si>
    <t>БЕЗВОЗМЕЗДНЫЕ ПОСТУПЛЕНИЯ ОТ ДРУГИХ БЮДЖЕТОВ БЮДЖЕТНОЙ СИСТЕМЫ РФ</t>
  </si>
  <si>
    <t>БЕЗВОЗМЕЗДНЫЕ ПОСТУПЛЕНИЯ</t>
  </si>
  <si>
    <t>Прочие неналоговые доходы</t>
  </si>
  <si>
    <t>Невыясненные поступления</t>
  </si>
  <si>
    <t>ПРОЧИЕ НЕНАЛОГОВЫЕ ДОХОДЫ</t>
  </si>
  <si>
    <t>ШТРАФЫ, САНКЦИИ, ВОЗМЕЩЕНИЕ УЩЕРБА</t>
  </si>
  <si>
    <t>АДМИНИСТРАТИВНЫЕ ПЛАТЕЖИ И СБОРЫ</t>
  </si>
  <si>
    <t>Доходы от продажи земельных участков, государственная собственность на которые не разграничена и которые расположены в границах поселений</t>
  </si>
  <si>
    <t>Доходы от реализации иного имущества, находящегося в государственной и муниципальной собственности</t>
  </si>
  <si>
    <t>Доходы от продажи квартир</t>
  </si>
  <si>
    <t>ДОХОДЫ ОТ ПРОДАЖИ МАТЕРИАЛЬНЫХ И НЕМАТЕРИАЛЬНЫХ АКТИВОВ</t>
  </si>
  <si>
    <t>Прочие доходы от компенсация затрат</t>
  </si>
  <si>
    <t>Прочие доходы от оказания платных услуг</t>
  </si>
  <si>
    <t>ДОХОДЫ ОТ ОКАЗАНИЯ ПЛАТНЫХ УСЛУГ И КОМПЕНСАЦИИ ЗАТРАТ ГОСУДАРСТВА</t>
  </si>
  <si>
    <t>Плата за иные виды негативного воздействия на окружающую среду</t>
  </si>
  <si>
    <t>ПЛАТЕЖИ ПРИ ПОЛЬЗОВАНИИ ПРИРОДНЫМИ РЕСУРСАМИ</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</si>
  <si>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автономных учреждений)</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</si>
  <si>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</si>
  <si>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автономных учреждений, а также имущества государственных и муниципальных унитарных предприятий</t>
  </si>
  <si>
    <t xml:space="preserve"> ДОХОДЫ ОТ ИСПОЛЬЗОВАНИЯ ИМУЩЕСТВА, НАХОДЯЩЕГОСЯ В ГОСУДАРСТВЕННОЙ И МУНИЦИПАЛЬНОЙ СОБСТВЕННОСТИ </t>
  </si>
  <si>
    <t>ЗАДОЛЖЕННОСТЬ И ПЕРЕРАСЧЁТЫ ПО ОТМЕНЁННЫМ НАЛОГАМ, СБОРАМ И ИНЫМ ОБЯЗАТЕЛЬНЫМ ПЛАТЕЖАМ</t>
  </si>
  <si>
    <t>ГОСУДАРСТВЕННАЯ ПОШЛИНА</t>
  </si>
  <si>
    <t>Налог, взимаемый в связи с применением патентной системы налогообложения</t>
  </si>
  <si>
    <t>Единый сельскохозяйственный налог</t>
  </si>
  <si>
    <t>Единый налог на вмененный доход для определенных видов деятельности</t>
  </si>
  <si>
    <t>НАЛОГИ НА СОВОКУПНЫЙ ДОХОД</t>
  </si>
  <si>
    <t xml:space="preserve"> - налог на доходы физических лиц</t>
  </si>
  <si>
    <t xml:space="preserve"> - налог на прибыль организаций</t>
  </si>
  <si>
    <t>НАЛОГИ НА ПРИБЫЛЬ, ДОХОДЫ</t>
  </si>
  <si>
    <t>НАЛОГОВЫЕ И НЕНАЛОГОВЫЕ ДОХОДЫ</t>
  </si>
  <si>
    <t>ДОХОДЫ</t>
  </si>
  <si>
    <t xml:space="preserve">к квартальному плану </t>
  </si>
  <si>
    <t xml:space="preserve">к уточненному годовому плану </t>
  </si>
  <si>
    <t>Уточненный план на полугодие</t>
  </si>
  <si>
    <t>Уточненный план на год</t>
  </si>
  <si>
    <t>Годовой план по бюджету (первоначальный)</t>
  </si>
  <si>
    <t>Процент исполнения,%</t>
  </si>
  <si>
    <t>Исполнено с начала года</t>
  </si>
  <si>
    <t>Плановые назначения на 2013 год</t>
  </si>
  <si>
    <t>Наименование доходов и отраслей расходов</t>
  </si>
  <si>
    <t>Р/П</t>
  </si>
  <si>
    <t>№ п/п</t>
  </si>
  <si>
    <t>(тыс. руб.)</t>
  </si>
  <si>
    <t xml:space="preserve">по состоянию на 1 июля 2013 года     </t>
  </si>
  <si>
    <t xml:space="preserve">СПРАВКА об исполнении  Канского районного бюджета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</si>
</sst>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21" x14ac:knownFonts="1">
    <font>
      <sz val="11"/>
      <color theme="1"/>
      <name val="Calibri"/>
      <family val="2"/>
      <charset val="204"/>
      <scheme val="minor"/>
    </font>
    <font>
      <sz val="10"/>
      <name val="Arial Cyr"/>
      <charset val="204"/>
    </font>
    <font>
      <sz val="10"/>
      <name val="Times New Roman"/>
      <family val="1"/>
      <charset val="204"/>
    </font>
    <font>
      <sz val="12"/>
      <name val="Times New Roman"/>
      <family val="1"/>
      <charset val="204"/>
    </font>
    <font>
      <b/>
      <sz val="12"/>
      <name val="Times New Roman"/>
      <family val="1"/>
      <charset val="204"/>
    </font>
    <font>
      <sz val="14"/>
      <name val="Times New Roman"/>
      <family val="1"/>
      <charset val="204"/>
    </font>
    <font>
      <b/>
      <sz val="14"/>
      <name val="Times New Roman"/>
      <family val="1"/>
      <charset val="204"/>
    </font>
    <font>
      <sz val="11"/>
      <name val="Times New Roman"/>
      <family val="1"/>
      <charset val="204"/>
    </font>
    <font>
      <b/>
      <sz val="11"/>
      <name val="Times New Roman"/>
      <family val="1"/>
      <charset val="204"/>
    </font>
    <font>
      <b/>
      <sz val="12"/>
      <color indexed="12"/>
      <name val="Times New Roman"/>
      <family val="1"/>
      <charset val="204"/>
    </font>
    <font>
      <b/>
      <sz val="14"/>
      <color indexed="12"/>
      <name val="Times New Roman"/>
      <family val="1"/>
      <charset val="204"/>
    </font>
    <font>
      <sz val="11"/>
      <color indexed="8"/>
      <name val="Times New Roman"/>
      <family val="1"/>
      <charset val="204"/>
    </font>
    <font>
      <sz val="10"/>
      <name val="Helv"/>
      <charset val="204"/>
    </font>
    <font>
      <sz val="9"/>
      <name val="Times New Roman"/>
      <family val="1"/>
      <charset val="204"/>
    </font>
    <font>
      <b/>
      <sz val="10"/>
      <name val="Times New Roman"/>
      <family val="1"/>
      <charset val="204"/>
    </font>
    <font>
      <b/>
      <sz val="9"/>
      <name val="Times New Roman"/>
      <family val="1"/>
      <charset val="204"/>
    </font>
    <font>
      <sz val="12"/>
      <name val="Arial Cyr"/>
      <family val="2"/>
      <charset val="204"/>
    </font>
    <font>
      <b/>
      <sz val="10"/>
      <name val="Arial Cyr"/>
      <charset val="204"/>
    </font>
    <font>
      <sz val="11"/>
      <name val="Arial Cyr"/>
      <charset val="204"/>
    </font>
    <font>
      <b/>
      <sz val="11"/>
      <name val="Arial Cyr"/>
      <charset val="204"/>
    </font>
    <font>
      <b/>
      <sz val="14"/>
      <name val="Arial Cyr"/>
      <family val="2"/>
      <charset val="204"/>
    </font>
  </fonts>
  <fills count="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s>
  <cellStyleXfs count="4">
    <xf numFmtId="0" fontId="0" fillId="0" borderId="0"/>
    <xf numFmtId="0" fontId="1" fillId="0" borderId="0"/>
    <xf numFmtId="9" fontId="1" fillId="0" borderId="0" applyFont="0" applyFill="0" applyBorder="0" applyAlignment="0" applyProtection="0"/>
    <xf numFmtId="0" fontId="12" fillId="0" borderId="0"/>
  </cellStyleXfs>
  <cellXfs count="157">
    <xf numFmtId="0" fontId="0" fillId="0" borderId="0" xfId="0"/>
    <xf numFmtId="0" fontId="1" fillId="0" borderId="0" xfId="1"/>
    <xf numFmtId="0" fontId="1" fillId="2" borderId="0" xfId="1" applyFill="1"/>
    <xf numFmtId="0" fontId="1" fillId="0" borderId="0" xfId="1" applyFill="1"/>
    <xf numFmtId="0" fontId="1" fillId="0" borderId="0" xfId="1" applyFont="1" applyFill="1"/>
    <xf numFmtId="0" fontId="1" fillId="0" borderId="0" xfId="1" applyFont="1"/>
    <xf numFmtId="0" fontId="1" fillId="2" borderId="0" xfId="1" applyFill="1" applyBorder="1"/>
    <xf numFmtId="0" fontId="1" fillId="0" borderId="0" xfId="1" applyFill="1" applyBorder="1"/>
    <xf numFmtId="0" fontId="1" fillId="0" borderId="0" xfId="1" applyFont="1" applyFill="1" applyBorder="1"/>
    <xf numFmtId="0" fontId="1" fillId="0" borderId="0" xfId="1" applyBorder="1"/>
    <xf numFmtId="0" fontId="2" fillId="2" borderId="0" xfId="1" applyFont="1" applyFill="1" applyBorder="1"/>
    <xf numFmtId="0" fontId="2" fillId="0" borderId="0" xfId="1" applyFont="1" applyFill="1" applyBorder="1"/>
    <xf numFmtId="0" fontId="2" fillId="0" borderId="0" xfId="1" applyFont="1" applyFill="1" applyBorder="1" applyAlignment="1">
      <alignment horizontal="center"/>
    </xf>
    <xf numFmtId="0" fontId="3" fillId="0" borderId="0" xfId="1" applyFont="1" applyFill="1" applyBorder="1" applyAlignment="1">
      <alignment horizontal="center"/>
    </xf>
    <xf numFmtId="0" fontId="4" fillId="0" borderId="0" xfId="1" applyFont="1" applyFill="1" applyBorder="1" applyAlignment="1">
      <alignment horizontal="center"/>
    </xf>
    <xf numFmtId="0" fontId="5" fillId="0" borderId="0" xfId="1" applyFont="1" applyFill="1" applyBorder="1" applyAlignment="1">
      <alignment horizontal="center"/>
    </xf>
    <xf numFmtId="0" fontId="6" fillId="0" borderId="0" xfId="1" applyFont="1" applyFill="1" applyBorder="1" applyAlignment="1">
      <alignment horizontal="center"/>
    </xf>
    <xf numFmtId="0" fontId="5" fillId="2" borderId="0" xfId="1" applyFont="1" applyFill="1" applyBorder="1"/>
    <xf numFmtId="0" fontId="5" fillId="0" borderId="0" xfId="1" applyFont="1" applyFill="1" applyBorder="1"/>
    <xf numFmtId="0" fontId="5" fillId="0" borderId="0" xfId="1" applyFont="1" applyFill="1" applyBorder="1" applyAlignment="1">
      <alignment wrapText="1"/>
    </xf>
    <xf numFmtId="0" fontId="3" fillId="0" borderId="0" xfId="1" applyFont="1" applyFill="1" applyBorder="1" applyAlignment="1">
      <alignment horizontal="center" vertical="center"/>
    </xf>
    <xf numFmtId="164" fontId="2" fillId="2" borderId="0" xfId="2" applyNumberFormat="1" applyFont="1" applyFill="1" applyBorder="1" applyAlignment="1"/>
    <xf numFmtId="164" fontId="2" fillId="2" borderId="0" xfId="1" applyNumberFormat="1" applyFont="1" applyFill="1" applyBorder="1" applyAlignment="1"/>
    <xf numFmtId="164" fontId="2" fillId="0" borderId="0" xfId="1" applyNumberFormat="1" applyFont="1" applyFill="1" applyBorder="1" applyAlignment="1"/>
    <xf numFmtId="164" fontId="7" fillId="2" borderId="1" xfId="2" applyNumberFormat="1" applyFont="1" applyFill="1" applyBorder="1" applyAlignment="1"/>
    <xf numFmtId="164" fontId="7" fillId="2" borderId="1" xfId="1" applyNumberFormat="1" applyFont="1" applyFill="1" applyBorder="1" applyAlignment="1"/>
    <xf numFmtId="164" fontId="7" fillId="0" borderId="1" xfId="1" applyNumberFormat="1" applyFont="1" applyFill="1" applyBorder="1" applyAlignment="1"/>
    <xf numFmtId="0" fontId="7" fillId="0" borderId="1" xfId="1" applyFont="1" applyFill="1" applyBorder="1"/>
    <xf numFmtId="0" fontId="7" fillId="0" borderId="1" xfId="1" applyFont="1" applyFill="1" applyBorder="1" applyAlignment="1">
      <alignment horizontal="center" vertical="center"/>
    </xf>
    <xf numFmtId="0" fontId="8" fillId="0" borderId="1" xfId="1" applyFont="1" applyFill="1" applyBorder="1" applyAlignment="1">
      <alignment horizontal="center"/>
    </xf>
    <xf numFmtId="0" fontId="7" fillId="2" borderId="1" xfId="1" applyFont="1" applyFill="1" applyBorder="1"/>
    <xf numFmtId="49" fontId="7" fillId="0" borderId="1" xfId="1" applyNumberFormat="1" applyFont="1" applyFill="1" applyBorder="1" applyAlignment="1">
      <alignment wrapText="1"/>
    </xf>
    <xf numFmtId="0" fontId="7" fillId="0" borderId="1" xfId="1" applyFont="1" applyFill="1" applyBorder="1" applyAlignment="1">
      <alignment horizontal="center"/>
    </xf>
    <xf numFmtId="0" fontId="7" fillId="0" borderId="1" xfId="1" applyFont="1" applyFill="1" applyBorder="1" applyAlignment="1">
      <alignment wrapText="1"/>
    </xf>
    <xf numFmtId="164" fontId="1" fillId="0" borderId="0" xfId="1" applyNumberFormat="1"/>
    <xf numFmtId="164" fontId="8" fillId="2" borderId="1" xfId="2" applyNumberFormat="1" applyFont="1" applyFill="1" applyBorder="1" applyAlignment="1"/>
    <xf numFmtId="164" fontId="8" fillId="2" borderId="1" xfId="1" applyNumberFormat="1" applyFont="1" applyFill="1" applyBorder="1" applyAlignment="1"/>
    <xf numFmtId="164" fontId="8" fillId="0" borderId="1" xfId="1" applyNumberFormat="1" applyFont="1" applyFill="1" applyBorder="1" applyAlignment="1"/>
    <xf numFmtId="0" fontId="8" fillId="0" borderId="1" xfId="1" applyFont="1" applyFill="1" applyBorder="1" applyAlignment="1">
      <alignment wrapText="1"/>
    </xf>
    <xf numFmtId="0" fontId="8" fillId="0" borderId="1" xfId="1" applyFont="1" applyFill="1" applyBorder="1" applyAlignment="1">
      <alignment horizontal="center" vertical="center"/>
    </xf>
    <xf numFmtId="164" fontId="8" fillId="3" borderId="1" xfId="2" applyNumberFormat="1" applyFont="1" applyFill="1" applyBorder="1" applyAlignment="1"/>
    <xf numFmtId="164" fontId="8" fillId="3" borderId="1" xfId="1" applyNumberFormat="1" applyFont="1" applyFill="1" applyBorder="1" applyAlignment="1"/>
    <xf numFmtId="0" fontId="9" fillId="3" borderId="1" xfId="1" applyFont="1" applyFill="1" applyBorder="1" applyAlignment="1">
      <alignment horizontal="center"/>
    </xf>
    <xf numFmtId="0" fontId="8" fillId="3" borderId="1" xfId="1" applyFont="1" applyFill="1" applyBorder="1" applyAlignment="1">
      <alignment horizontal="center" vertical="center"/>
    </xf>
    <xf numFmtId="0" fontId="8" fillId="3" borderId="1" xfId="1" applyFont="1" applyFill="1" applyBorder="1" applyAlignment="1">
      <alignment horizontal="center"/>
    </xf>
    <xf numFmtId="164" fontId="8" fillId="4" borderId="1" xfId="2" applyNumberFormat="1" applyFont="1" applyFill="1" applyBorder="1" applyAlignment="1"/>
    <xf numFmtId="164" fontId="8" fillId="4" borderId="1" xfId="1" applyNumberFormat="1" applyFont="1" applyFill="1" applyBorder="1" applyAlignment="1"/>
    <xf numFmtId="0" fontId="8" fillId="4" borderId="1" xfId="1" applyFont="1" applyFill="1" applyBorder="1" applyAlignment="1">
      <alignment wrapText="1"/>
    </xf>
    <xf numFmtId="0" fontId="8" fillId="4" borderId="1" xfId="1" applyFont="1" applyFill="1" applyBorder="1" applyAlignment="1">
      <alignment horizontal="center" vertical="center"/>
    </xf>
    <xf numFmtId="0" fontId="8" fillId="4" borderId="1" xfId="1" applyFont="1" applyFill="1" applyBorder="1" applyAlignment="1">
      <alignment horizontal="center"/>
    </xf>
    <xf numFmtId="49" fontId="7" fillId="0" borderId="1" xfId="1" applyNumberFormat="1" applyFont="1" applyFill="1" applyBorder="1" applyAlignment="1">
      <alignment horizontal="center" vertical="top" wrapText="1"/>
    </xf>
    <xf numFmtId="0" fontId="8" fillId="0" borderId="1" xfId="1" applyFont="1" applyBorder="1" applyAlignment="1">
      <alignment horizontal="center"/>
    </xf>
    <xf numFmtId="49" fontId="8" fillId="4" borderId="1" xfId="1" applyNumberFormat="1" applyFont="1" applyFill="1" applyBorder="1" applyAlignment="1">
      <alignment horizontal="center" vertical="top" wrapText="1"/>
    </xf>
    <xf numFmtId="164" fontId="4" fillId="4" borderId="1" xfId="1" applyNumberFormat="1" applyFont="1" applyFill="1" applyBorder="1" applyAlignment="1"/>
    <xf numFmtId="0" fontId="4" fillId="4" borderId="1" xfId="1" applyFont="1" applyFill="1" applyBorder="1"/>
    <xf numFmtId="0" fontId="4" fillId="4" borderId="1" xfId="1" applyFont="1" applyFill="1" applyBorder="1" applyAlignment="1">
      <alignment horizontal="center" vertical="center"/>
    </xf>
    <xf numFmtId="0" fontId="4" fillId="4" borderId="1" xfId="1" applyFont="1" applyFill="1" applyBorder="1" applyAlignment="1">
      <alignment horizontal="center"/>
    </xf>
    <xf numFmtId="164" fontId="7" fillId="0" borderId="1" xfId="2" applyNumberFormat="1" applyFont="1" applyFill="1" applyBorder="1" applyAlignment="1"/>
    <xf numFmtId="49" fontId="4" fillId="4" borderId="1" xfId="1" applyNumberFormat="1" applyFont="1" applyFill="1" applyBorder="1" applyAlignment="1">
      <alignment wrapText="1"/>
    </xf>
    <xf numFmtId="0" fontId="4" fillId="4" borderId="1" xfId="1" applyFont="1" applyFill="1" applyBorder="1" applyAlignment="1">
      <alignment wrapText="1"/>
    </xf>
    <xf numFmtId="164" fontId="4" fillId="4" borderId="1" xfId="2" applyNumberFormat="1" applyFont="1" applyFill="1" applyBorder="1" applyAlignment="1"/>
    <xf numFmtId="0" fontId="4" fillId="4" borderId="1" xfId="1" applyFont="1" applyFill="1" applyBorder="1" applyAlignment="1">
      <alignment horizontal="left"/>
    </xf>
    <xf numFmtId="49" fontId="4" fillId="4" borderId="1" xfId="1" applyNumberFormat="1" applyFont="1" applyFill="1" applyBorder="1" applyAlignment="1">
      <alignment horizontal="center" vertical="center"/>
    </xf>
    <xf numFmtId="0" fontId="10" fillId="3" borderId="1" xfId="1" applyFont="1" applyFill="1" applyBorder="1" applyAlignment="1">
      <alignment horizontal="center"/>
    </xf>
    <xf numFmtId="0" fontId="8" fillId="3" borderId="1" xfId="1" applyFont="1" applyFill="1" applyBorder="1" applyAlignment="1">
      <alignment horizontal="center"/>
    </xf>
    <xf numFmtId="165" fontId="4" fillId="2" borderId="1" xfId="1" applyNumberFormat="1" applyFont="1" applyFill="1" applyBorder="1" applyAlignment="1">
      <alignment horizontal="right"/>
    </xf>
    <xf numFmtId="165" fontId="8" fillId="0" borderId="1" xfId="1" applyNumberFormat="1" applyFont="1" applyFill="1" applyBorder="1" applyAlignment="1">
      <alignment horizontal="right"/>
    </xf>
    <xf numFmtId="0" fontId="8" fillId="0" borderId="1" xfId="1" applyFont="1" applyFill="1" applyBorder="1" applyAlignment="1">
      <alignment horizontal="left" wrapText="1"/>
    </xf>
    <xf numFmtId="165" fontId="3" fillId="2" borderId="1" xfId="1" applyNumberFormat="1" applyFont="1" applyFill="1" applyBorder="1" applyAlignment="1">
      <alignment horizontal="right"/>
    </xf>
    <xf numFmtId="165" fontId="4" fillId="0" borderId="1" xfId="1" applyNumberFormat="1" applyFont="1" applyFill="1" applyBorder="1" applyAlignment="1">
      <alignment horizontal="right"/>
    </xf>
    <xf numFmtId="0" fontId="4" fillId="0" borderId="1" xfId="1" applyFont="1" applyFill="1" applyBorder="1" applyAlignment="1">
      <alignment horizontal="left"/>
    </xf>
    <xf numFmtId="0" fontId="3" fillId="0" borderId="1" xfId="1" applyFont="1" applyFill="1" applyBorder="1" applyAlignment="1">
      <alignment horizontal="center"/>
    </xf>
    <xf numFmtId="0" fontId="4" fillId="0" borderId="1" xfId="1" applyFont="1" applyFill="1" applyBorder="1" applyAlignment="1">
      <alignment horizontal="center"/>
    </xf>
    <xf numFmtId="165" fontId="7" fillId="0" borderId="1" xfId="1" applyNumberFormat="1" applyFont="1" applyFill="1" applyBorder="1" applyAlignment="1">
      <alignment horizontal="right"/>
    </xf>
    <xf numFmtId="165" fontId="7" fillId="0" borderId="1" xfId="2" applyNumberFormat="1" applyFont="1" applyFill="1" applyBorder="1" applyAlignment="1">
      <alignment horizontal="right"/>
    </xf>
    <xf numFmtId="165" fontId="7" fillId="0" borderId="1" xfId="1" applyNumberFormat="1" applyFont="1" applyFill="1" applyBorder="1" applyAlignment="1">
      <alignment wrapText="1"/>
    </xf>
    <xf numFmtId="0" fontId="7" fillId="0" borderId="1" xfId="1" applyNumberFormat="1" applyFont="1" applyFill="1" applyBorder="1" applyAlignment="1">
      <alignment vertical="center" wrapText="1"/>
    </xf>
    <xf numFmtId="0" fontId="8" fillId="0" borderId="1" xfId="1" applyNumberFormat="1" applyFont="1" applyFill="1" applyBorder="1" applyAlignment="1">
      <alignment vertical="center" wrapText="1"/>
    </xf>
    <xf numFmtId="0" fontId="7" fillId="0" borderId="1" xfId="1" applyNumberFormat="1" applyFont="1" applyFill="1" applyBorder="1" applyAlignment="1">
      <alignment vertical="top" wrapText="1"/>
    </xf>
    <xf numFmtId="49" fontId="7" fillId="0" borderId="1" xfId="1" applyNumberFormat="1" applyFont="1" applyFill="1" applyBorder="1" applyAlignment="1">
      <alignment horizontal="center"/>
    </xf>
    <xf numFmtId="0" fontId="7" fillId="0" borderId="1" xfId="1" applyFont="1" applyFill="1" applyBorder="1" applyAlignment="1">
      <alignment horizontal="center" textRotation="90"/>
    </xf>
    <xf numFmtId="0" fontId="8" fillId="0" borderId="1" xfId="1" applyFont="1" applyBorder="1" applyAlignment="1">
      <alignment wrapText="1"/>
    </xf>
    <xf numFmtId="49" fontId="8" fillId="0" borderId="1" xfId="1" applyNumberFormat="1" applyFont="1" applyFill="1" applyBorder="1" applyAlignment="1">
      <alignment horizontal="center"/>
    </xf>
    <xf numFmtId="0" fontId="7" fillId="0" borderId="1" xfId="1" applyFont="1" applyFill="1" applyBorder="1" applyAlignment="1">
      <alignment horizontal="left" vertical="center" wrapText="1"/>
    </xf>
    <xf numFmtId="0" fontId="7" fillId="0" borderId="1" xfId="1" applyFont="1" applyFill="1" applyBorder="1" applyAlignment="1">
      <alignment horizontal="center" textRotation="90"/>
    </xf>
    <xf numFmtId="0" fontId="8" fillId="0" borderId="1" xfId="1" applyNumberFormat="1" applyFont="1" applyFill="1" applyBorder="1" applyAlignment="1">
      <alignment horizontal="left" wrapText="1"/>
    </xf>
    <xf numFmtId="165" fontId="7" fillId="0" borderId="1" xfId="1" applyNumberFormat="1" applyFont="1" applyFill="1" applyBorder="1"/>
    <xf numFmtId="0" fontId="7" fillId="0" borderId="1" xfId="1" applyNumberFormat="1" applyFont="1" applyFill="1" applyBorder="1" applyAlignment="1">
      <alignment horizontal="left" wrapText="1"/>
    </xf>
    <xf numFmtId="0" fontId="2" fillId="0" borderId="0" xfId="1" applyFont="1" applyFill="1" applyBorder="1" applyAlignment="1">
      <alignment textRotation="90"/>
    </xf>
    <xf numFmtId="0" fontId="2" fillId="0" borderId="1" xfId="1" applyFont="1" applyFill="1" applyBorder="1" applyAlignment="1">
      <alignment textRotation="90"/>
    </xf>
    <xf numFmtId="0" fontId="7" fillId="0" borderId="1" xfId="1" applyFont="1" applyFill="1" applyBorder="1" applyAlignment="1">
      <alignment vertical="center" wrapText="1"/>
    </xf>
    <xf numFmtId="0" fontId="7" fillId="0" borderId="2" xfId="1" applyFont="1" applyFill="1" applyBorder="1" applyAlignment="1">
      <alignment vertical="center" wrapText="1"/>
    </xf>
    <xf numFmtId="0" fontId="11" fillId="0" borderId="1" xfId="1" applyNumberFormat="1" applyFont="1" applyFill="1" applyBorder="1" applyAlignment="1">
      <alignment vertical="center" wrapText="1"/>
    </xf>
    <xf numFmtId="0" fontId="7" fillId="0" borderId="1" xfId="1" applyFont="1" applyFill="1" applyBorder="1" applyAlignment="1">
      <alignment vertical="top" wrapText="1"/>
    </xf>
    <xf numFmtId="0" fontId="7" fillId="0" borderId="3" xfId="1" applyFont="1" applyFill="1" applyBorder="1" applyAlignment="1">
      <alignment vertical="center" wrapText="1"/>
    </xf>
    <xf numFmtId="0" fontId="11" fillId="0" borderId="1" xfId="1" applyNumberFormat="1" applyFont="1" applyFill="1" applyBorder="1" applyAlignment="1">
      <alignment horizontal="left" vertical="center" wrapText="1" shrinkToFit="1"/>
    </xf>
    <xf numFmtId="0" fontId="7" fillId="0" borderId="1" xfId="3" applyNumberFormat="1" applyFont="1" applyFill="1" applyBorder="1" applyAlignment="1">
      <alignment horizontal="left" vertical="top" wrapText="1"/>
    </xf>
    <xf numFmtId="165" fontId="2" fillId="0" borderId="1" xfId="1" applyNumberFormat="1" applyFont="1" applyFill="1" applyBorder="1" applyAlignment="1">
      <alignment horizontal="right"/>
    </xf>
    <xf numFmtId="0" fontId="11" fillId="0" borderId="3" xfId="3" applyNumberFormat="1" applyFont="1" applyFill="1" applyBorder="1" applyAlignment="1">
      <alignment vertical="center" wrapText="1"/>
    </xf>
    <xf numFmtId="0" fontId="13" fillId="0" borderId="1" xfId="1" applyFont="1" applyFill="1" applyBorder="1" applyAlignment="1">
      <alignment horizontal="center"/>
    </xf>
    <xf numFmtId="0" fontId="7" fillId="0" borderId="1" xfId="1" applyNumberFormat="1" applyFont="1" applyFill="1" applyBorder="1" applyAlignment="1">
      <alignment horizontal="left" vertical="center" wrapText="1"/>
    </xf>
    <xf numFmtId="0" fontId="11" fillId="0" borderId="3" xfId="1" applyFont="1" applyFill="1" applyBorder="1" applyAlignment="1">
      <alignment vertical="center" wrapText="1"/>
    </xf>
    <xf numFmtId="0" fontId="7" fillId="0" borderId="1" xfId="1" applyNumberFormat="1" applyFont="1" applyFill="1" applyBorder="1" applyAlignment="1">
      <alignment horizontal="left" vertical="center" wrapText="1" shrinkToFit="1"/>
    </xf>
    <xf numFmtId="165" fontId="1" fillId="0" borderId="1" xfId="1" applyNumberFormat="1" applyFont="1" applyBorder="1"/>
    <xf numFmtId="0" fontId="7" fillId="0" borderId="3" xfId="1" applyNumberFormat="1" applyFont="1" applyFill="1" applyBorder="1" applyAlignment="1">
      <alignment vertical="center" wrapText="1"/>
    </xf>
    <xf numFmtId="0" fontId="11" fillId="0" borderId="3" xfId="1" applyNumberFormat="1" applyFont="1" applyFill="1" applyBorder="1" applyAlignment="1">
      <alignment wrapText="1"/>
    </xf>
    <xf numFmtId="49" fontId="13" fillId="0" borderId="1" xfId="1" applyNumberFormat="1" applyFont="1" applyFill="1" applyBorder="1" applyAlignment="1">
      <alignment horizontal="center"/>
    </xf>
    <xf numFmtId="0" fontId="7" fillId="0" borderId="3" xfId="3" applyNumberFormat="1" applyFont="1" applyFill="1" applyBorder="1" applyAlignment="1">
      <alignment wrapText="1"/>
    </xf>
    <xf numFmtId="165" fontId="14" fillId="0" borderId="1" xfId="1" applyNumberFormat="1" applyFont="1" applyFill="1" applyBorder="1" applyAlignment="1">
      <alignment horizontal="right"/>
    </xf>
    <xf numFmtId="0" fontId="15" fillId="0" borderId="1" xfId="1" applyFont="1" applyFill="1" applyBorder="1" applyAlignment="1">
      <alignment horizontal="center"/>
    </xf>
    <xf numFmtId="0" fontId="7" fillId="0" borderId="1" xfId="1" applyFont="1" applyFill="1" applyBorder="1" applyAlignment="1">
      <alignment horizontal="left" wrapText="1"/>
    </xf>
    <xf numFmtId="165" fontId="2" fillId="0" borderId="1" xfId="2" applyNumberFormat="1" applyFont="1" applyFill="1" applyBorder="1" applyAlignment="1">
      <alignment horizontal="right"/>
    </xf>
    <xf numFmtId="0" fontId="2" fillId="0" borderId="1" xfId="1" applyFont="1" applyFill="1" applyBorder="1" applyAlignment="1">
      <alignment horizontal="left"/>
    </xf>
    <xf numFmtId="165" fontId="8" fillId="0" borderId="1" xfId="1" applyNumberFormat="1" applyFont="1" applyFill="1" applyBorder="1" applyAlignment="1">
      <alignment horizontal="right" wrapText="1"/>
    </xf>
    <xf numFmtId="0" fontId="4" fillId="0" borderId="1" xfId="1" applyFont="1" applyFill="1" applyBorder="1" applyAlignment="1">
      <alignment horizontal="left" wrapText="1"/>
    </xf>
    <xf numFmtId="0" fontId="4" fillId="0" borderId="1" xfId="1" applyFont="1" applyFill="1" applyBorder="1" applyAlignment="1">
      <alignment horizontal="center" wrapText="1"/>
    </xf>
    <xf numFmtId="0" fontId="7" fillId="0" borderId="1" xfId="1" applyFont="1" applyFill="1" applyBorder="1" applyAlignment="1">
      <alignment horizontal="left"/>
    </xf>
    <xf numFmtId="0" fontId="8" fillId="0" borderId="1" xfId="1" applyFont="1" applyFill="1" applyBorder="1" applyAlignment="1">
      <alignment horizontal="left" vertical="center" wrapText="1"/>
    </xf>
    <xf numFmtId="0" fontId="7" fillId="0" borderId="1" xfId="1" applyFont="1" applyFill="1" applyBorder="1" applyAlignment="1">
      <alignment horizontal="left" vertical="top" wrapText="1"/>
    </xf>
    <xf numFmtId="0" fontId="7" fillId="0" borderId="1" xfId="1" applyFont="1" applyBorder="1" applyAlignment="1">
      <alignment wrapText="1"/>
    </xf>
    <xf numFmtId="0" fontId="8" fillId="0" borderId="1" xfId="1" applyFont="1" applyFill="1" applyBorder="1" applyAlignment="1">
      <alignment horizontal="left"/>
    </xf>
    <xf numFmtId="165" fontId="8" fillId="0" borderId="1" xfId="1" applyNumberFormat="1" applyFont="1" applyFill="1" applyBorder="1" applyAlignment="1">
      <alignment horizontal="right" vertical="center"/>
    </xf>
    <xf numFmtId="49" fontId="8" fillId="0" borderId="1" xfId="1" applyNumberFormat="1" applyFont="1" applyFill="1" applyBorder="1" applyAlignment="1">
      <alignment horizontal="left" wrapText="1"/>
    </xf>
    <xf numFmtId="0" fontId="4" fillId="0" borderId="4" xfId="1" applyFont="1" applyFill="1" applyBorder="1" applyAlignment="1">
      <alignment horizontal="center" vertical="center"/>
    </xf>
    <xf numFmtId="0" fontId="16" fillId="0" borderId="0" xfId="1" applyFont="1"/>
    <xf numFmtId="0" fontId="10" fillId="3" borderId="5" xfId="1" applyFont="1" applyFill="1" applyBorder="1" applyAlignment="1">
      <alignment horizontal="center"/>
    </xf>
    <xf numFmtId="0" fontId="10" fillId="3" borderId="3" xfId="1" applyFont="1" applyFill="1" applyBorder="1" applyAlignment="1">
      <alignment horizontal="center"/>
    </xf>
    <xf numFmtId="0" fontId="4" fillId="3" borderId="4" xfId="1" applyFont="1" applyFill="1" applyBorder="1" applyAlignment="1">
      <alignment horizontal="center" vertical="center"/>
    </xf>
    <xf numFmtId="0" fontId="4" fillId="3" borderId="1" xfId="1" applyFont="1" applyFill="1" applyBorder="1" applyAlignment="1">
      <alignment horizontal="center"/>
    </xf>
    <xf numFmtId="0" fontId="2" fillId="2" borderId="1" xfId="1" applyFont="1" applyFill="1" applyBorder="1" applyAlignment="1">
      <alignment horizontal="center"/>
    </xf>
    <xf numFmtId="0" fontId="2" fillId="0" borderId="1" xfId="1" applyFont="1" applyFill="1" applyBorder="1" applyAlignment="1">
      <alignment horizontal="center"/>
    </xf>
    <xf numFmtId="0" fontId="2" fillId="0" borderId="1" xfId="1" quotePrefix="1" applyNumberFormat="1" applyFont="1" applyFill="1" applyBorder="1" applyAlignment="1">
      <alignment horizontal="center"/>
    </xf>
    <xf numFmtId="0" fontId="2" fillId="0" borderId="4" xfId="1" applyFont="1" applyFill="1" applyBorder="1" applyAlignment="1">
      <alignment horizontal="center"/>
    </xf>
    <xf numFmtId="0" fontId="7" fillId="2" borderId="1" xfId="1" applyFont="1" applyFill="1" applyBorder="1" applyAlignment="1">
      <alignment horizontal="center" vertical="center" textRotation="90" wrapText="1"/>
    </xf>
    <xf numFmtId="0" fontId="7" fillId="0" borderId="6" xfId="1" applyFont="1" applyFill="1" applyBorder="1" applyAlignment="1">
      <alignment horizontal="center" vertical="center" textRotation="90" wrapText="1"/>
    </xf>
    <xf numFmtId="0" fontId="7" fillId="0" borderId="1" xfId="1" applyFont="1" applyFill="1" applyBorder="1" applyAlignment="1">
      <alignment horizontal="center" vertical="center" textRotation="90" wrapText="1"/>
    </xf>
    <xf numFmtId="0" fontId="7" fillId="0" borderId="1" xfId="1" quotePrefix="1" applyFont="1" applyFill="1" applyBorder="1" applyAlignment="1">
      <alignment horizontal="center" vertical="center" textRotation="90" wrapText="1"/>
    </xf>
    <xf numFmtId="0" fontId="7" fillId="0" borderId="6" xfId="1" quotePrefix="1" applyFont="1" applyFill="1" applyBorder="1" applyAlignment="1">
      <alignment horizontal="center" vertical="center" wrapText="1"/>
    </xf>
    <xf numFmtId="0" fontId="7" fillId="0" borderId="6" xfId="1" applyFont="1" applyFill="1" applyBorder="1" applyAlignment="1">
      <alignment horizontal="center" vertical="center" wrapText="1"/>
    </xf>
    <xf numFmtId="0" fontId="1" fillId="0" borderId="0" xfId="1" applyAlignment="1">
      <alignment vertical="center"/>
    </xf>
    <xf numFmtId="0" fontId="7" fillId="2" borderId="4" xfId="1" applyFont="1" applyFill="1" applyBorder="1" applyAlignment="1">
      <alignment horizontal="center" vertical="center" wrapText="1"/>
    </xf>
    <xf numFmtId="0" fontId="7" fillId="2" borderId="3" xfId="1" applyFont="1" applyFill="1" applyBorder="1" applyAlignment="1">
      <alignment horizontal="center" vertical="center" wrapText="1"/>
    </xf>
    <xf numFmtId="0" fontId="7" fillId="0" borderId="2" xfId="1" applyFont="1" applyFill="1" applyBorder="1" applyAlignment="1">
      <alignment horizontal="center" vertical="center" textRotation="90" wrapText="1"/>
    </xf>
    <xf numFmtId="0" fontId="7" fillId="0" borderId="4" xfId="1" applyFont="1" applyFill="1" applyBorder="1" applyAlignment="1">
      <alignment horizontal="center"/>
    </xf>
    <xf numFmtId="0" fontId="7" fillId="0" borderId="5" xfId="1" applyFont="1" applyFill="1" applyBorder="1" applyAlignment="1">
      <alignment horizontal="center"/>
    </xf>
    <xf numFmtId="0" fontId="7" fillId="0" borderId="3" xfId="1" applyFont="1" applyFill="1" applyBorder="1" applyAlignment="1">
      <alignment horizontal="center"/>
    </xf>
    <xf numFmtId="0" fontId="7" fillId="0" borderId="2" xfId="1" quotePrefix="1" applyFont="1" applyFill="1" applyBorder="1" applyAlignment="1">
      <alignment horizontal="center" vertical="center" wrapText="1"/>
    </xf>
    <xf numFmtId="0" fontId="7" fillId="0" borderId="2" xfId="1" applyFont="1" applyFill="1" applyBorder="1" applyAlignment="1">
      <alignment horizontal="center" vertical="center" wrapText="1"/>
    </xf>
    <xf numFmtId="0" fontId="1" fillId="0" borderId="0" xfId="1" applyFill="1" applyBorder="1" applyAlignment="1">
      <alignment horizontal="center"/>
    </xf>
    <xf numFmtId="0" fontId="1" fillId="2" borderId="0" xfId="1" applyFill="1" applyBorder="1" applyAlignment="1">
      <alignment horizontal="center"/>
    </xf>
    <xf numFmtId="0" fontId="1" fillId="0" borderId="0" xfId="1" applyFont="1" applyFill="1" applyBorder="1" applyAlignment="1">
      <alignment horizontal="center"/>
    </xf>
    <xf numFmtId="0" fontId="1" fillId="0" borderId="0" xfId="1" applyFill="1" applyAlignment="1">
      <alignment vertical="center"/>
    </xf>
    <xf numFmtId="0" fontId="17" fillId="0" borderId="0" xfId="1" applyFont="1" applyFill="1" applyBorder="1" applyAlignment="1">
      <alignment horizontal="center"/>
    </xf>
    <xf numFmtId="0" fontId="18" fillId="0" borderId="0" xfId="1" applyFont="1" applyFill="1" applyAlignment="1"/>
    <xf numFmtId="0" fontId="19" fillId="0" borderId="0" xfId="1" applyFont="1" applyFill="1" applyBorder="1" applyAlignment="1">
      <alignment horizontal="center"/>
    </xf>
    <xf numFmtId="0" fontId="20" fillId="2" borderId="0" xfId="1" applyFont="1" applyFill="1" applyAlignment="1">
      <alignment horizontal="centerContinuous"/>
    </xf>
    <xf numFmtId="0" fontId="20" fillId="0" borderId="0" xfId="1" applyFont="1" applyFill="1" applyAlignment="1">
      <alignment horizontal="centerContinuous"/>
    </xf>
  </cellXfs>
  <cellStyles count="4">
    <cellStyle name="Обычный" xfId="0" builtinId="0"/>
    <cellStyle name="Обычный 2" xfId="1"/>
    <cellStyle name="Обычный_Лист1" xfId="3"/>
    <cellStyle name="Процентн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pageSetUpPr fitToPage="1"/>
  </sheetPr>
  <dimension ref="A1:EV236"/>
  <sheetViews>
    <sheetView tabSelected="1" view="pageBreakPreview" zoomScaleNormal="100" zoomScaleSheetLayoutView="100" workbookViewId="0">
      <pane ySplit="5" topLeftCell="A213" activePane="bottomLeft" state="frozen"/>
      <selection pane="bottomLeft" activeCell="F10" sqref="F10:G10"/>
    </sheetView>
  </sheetViews>
  <sheetFormatPr defaultRowHeight="12.75" x14ac:dyDescent="0.2"/>
  <cols>
    <col min="1" max="1" width="4.140625" style="1" customWidth="1"/>
    <col min="2" max="2" width="10.85546875" style="1" customWidth="1"/>
    <col min="3" max="3" width="48.140625" style="1" customWidth="1"/>
    <col min="4" max="4" width="12" style="5" customWidth="1"/>
    <col min="5" max="6" width="11" style="4" customWidth="1"/>
    <col min="7" max="7" width="10.85546875" style="3" customWidth="1"/>
    <col min="8" max="8" width="11" style="2" customWidth="1"/>
    <col min="9" max="9" width="11.140625" style="2" customWidth="1"/>
    <col min="10" max="16384" width="9.140625" style="1"/>
  </cols>
  <sheetData>
    <row r="1" spans="1:152" s="139" customFormat="1" ht="16.899999999999999" customHeight="1" x14ac:dyDescent="0.25">
      <c r="B1" s="151"/>
      <c r="C1" s="156" t="s">
        <v>243</v>
      </c>
      <c r="D1" s="156"/>
      <c r="E1" s="156"/>
      <c r="F1" s="156"/>
      <c r="G1" s="156"/>
      <c r="H1" s="156"/>
      <c r="I1" s="155"/>
    </row>
    <row r="2" spans="1:152" s="139" customFormat="1" ht="16.899999999999999" customHeight="1" x14ac:dyDescent="0.25">
      <c r="B2" s="154" t="s">
        <v>242</v>
      </c>
      <c r="C2" s="153"/>
      <c r="D2" s="153"/>
      <c r="E2" s="153"/>
      <c r="F2" s="153"/>
      <c r="G2" s="153"/>
      <c r="H2" s="153"/>
      <c r="I2" s="152"/>
      <c r="J2" s="152"/>
      <c r="K2" s="152"/>
    </row>
    <row r="3" spans="1:152" s="139" customFormat="1" ht="16.899999999999999" customHeight="1" x14ac:dyDescent="0.2">
      <c r="B3" s="151"/>
      <c r="C3" s="148"/>
      <c r="D3" s="150"/>
      <c r="E3" s="150"/>
      <c r="F3" s="150"/>
      <c r="G3" s="148"/>
      <c r="H3" s="148"/>
      <c r="I3" s="149" t="s">
        <v>241</v>
      </c>
      <c r="J3" s="148"/>
      <c r="K3" s="148"/>
    </row>
    <row r="4" spans="1:152" s="139" customFormat="1" ht="27" customHeight="1" x14ac:dyDescent="0.25">
      <c r="A4" s="147" t="s">
        <v>240</v>
      </c>
      <c r="B4" s="147" t="s">
        <v>239</v>
      </c>
      <c r="C4" s="146" t="s">
        <v>238</v>
      </c>
      <c r="D4" s="145" t="s">
        <v>237</v>
      </c>
      <c r="E4" s="144"/>
      <c r="F4" s="143"/>
      <c r="G4" s="142" t="s">
        <v>236</v>
      </c>
      <c r="H4" s="141" t="s">
        <v>235</v>
      </c>
      <c r="I4" s="140"/>
    </row>
    <row r="5" spans="1:152" ht="104.25" customHeight="1" x14ac:dyDescent="0.2">
      <c r="A5" s="138"/>
      <c r="B5" s="138"/>
      <c r="C5" s="137"/>
      <c r="D5" s="135" t="s">
        <v>234</v>
      </c>
      <c r="E5" s="136" t="s">
        <v>233</v>
      </c>
      <c r="F5" s="135" t="s">
        <v>232</v>
      </c>
      <c r="G5" s="134"/>
      <c r="H5" s="133" t="s">
        <v>231</v>
      </c>
      <c r="I5" s="133" t="s">
        <v>230</v>
      </c>
    </row>
    <row r="6" spans="1:152" x14ac:dyDescent="0.2">
      <c r="A6" s="130">
        <v>1</v>
      </c>
      <c r="B6" s="132">
        <v>2</v>
      </c>
      <c r="C6" s="130">
        <v>3</v>
      </c>
      <c r="D6" s="131">
        <v>4</v>
      </c>
      <c r="E6" s="130">
        <v>5</v>
      </c>
      <c r="F6" s="130">
        <v>6</v>
      </c>
      <c r="G6" s="130">
        <v>7</v>
      </c>
      <c r="H6" s="129">
        <v>8</v>
      </c>
      <c r="I6" s="129">
        <v>9</v>
      </c>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c r="EK6" s="9"/>
      <c r="EL6" s="9"/>
      <c r="EM6" s="9"/>
      <c r="EN6" s="9"/>
      <c r="EO6" s="9"/>
      <c r="EP6" s="9"/>
      <c r="EQ6" s="9"/>
      <c r="ER6" s="9"/>
      <c r="ES6" s="9"/>
      <c r="ET6" s="9"/>
      <c r="EU6" s="9"/>
      <c r="EV6" s="9"/>
    </row>
    <row r="7" spans="1:152" s="124" customFormat="1" ht="18.75" x14ac:dyDescent="0.3">
      <c r="A7" s="128"/>
      <c r="B7" s="127"/>
      <c r="C7" s="126" t="s">
        <v>229</v>
      </c>
      <c r="D7" s="125"/>
      <c r="E7" s="125"/>
      <c r="F7" s="125"/>
      <c r="G7" s="125"/>
      <c r="H7" s="125"/>
      <c r="I7" s="125"/>
    </row>
    <row r="8" spans="1:152" ht="14.25" customHeight="1" x14ac:dyDescent="0.25">
      <c r="A8" s="72">
        <v>1</v>
      </c>
      <c r="B8" s="123">
        <v>10000</v>
      </c>
      <c r="C8" s="70" t="s">
        <v>228</v>
      </c>
      <c r="D8" s="69">
        <f>D9+D12+D16+D17+D18+D22+D24+D27+D31+D32+D33</f>
        <v>150286.1</v>
      </c>
      <c r="E8" s="69">
        <f>E9+E12+E16+E17+E18+E22+E24+E27+E31+E32+E33</f>
        <v>150286.1</v>
      </c>
      <c r="F8" s="69">
        <f>F9+F12+F16+F17+F18+F22+F24+F27+F31+F32+F33</f>
        <v>76813.799999999988</v>
      </c>
      <c r="G8" s="69">
        <f>G9+G12+G16+G17+G18+G22+G24+G27+G31+G32+G33</f>
        <v>78388.799999999988</v>
      </c>
      <c r="H8" s="65">
        <f>G8/E8*100</f>
        <v>52.159714038756732</v>
      </c>
      <c r="I8" s="65">
        <f>G8/F8*100</f>
        <v>102.05041281644705</v>
      </c>
    </row>
    <row r="9" spans="1:152" ht="15.75" x14ac:dyDescent="0.25">
      <c r="A9" s="32"/>
      <c r="B9" s="39">
        <v>10100</v>
      </c>
      <c r="C9" s="122" t="s">
        <v>227</v>
      </c>
      <c r="D9" s="121">
        <f>D10+D11</f>
        <v>133133.70000000001</v>
      </c>
      <c r="E9" s="121">
        <f>E10+E11</f>
        <v>133133.70000000001</v>
      </c>
      <c r="F9" s="121">
        <f>F10+F11</f>
        <v>68614.2</v>
      </c>
      <c r="G9" s="121">
        <f>G10+G11</f>
        <v>70435.799999999988</v>
      </c>
      <c r="H9" s="65">
        <f>G9/E9*100</f>
        <v>52.906063603730672</v>
      </c>
      <c r="I9" s="65">
        <f>G9/F9*100</f>
        <v>102.65484404102941</v>
      </c>
    </row>
    <row r="10" spans="1:152" ht="15.75" x14ac:dyDescent="0.25">
      <c r="A10" s="32"/>
      <c r="B10" s="28"/>
      <c r="C10" s="116" t="s">
        <v>226</v>
      </c>
      <c r="D10" s="73">
        <v>829</v>
      </c>
      <c r="E10" s="73">
        <v>829</v>
      </c>
      <c r="F10" s="73">
        <v>179</v>
      </c>
      <c r="G10" s="74">
        <v>178.4</v>
      </c>
      <c r="H10" s="68">
        <f>G10/E10*100</f>
        <v>21.519903498190594</v>
      </c>
      <c r="I10" s="68">
        <f>G10/F10*100</f>
        <v>99.664804469273747</v>
      </c>
    </row>
    <row r="11" spans="1:152" ht="15.75" x14ac:dyDescent="0.25">
      <c r="A11" s="32"/>
      <c r="B11" s="28"/>
      <c r="C11" s="116" t="s">
        <v>225</v>
      </c>
      <c r="D11" s="73">
        <v>132304.70000000001</v>
      </c>
      <c r="E11" s="73">
        <v>132304.70000000001</v>
      </c>
      <c r="F11" s="73">
        <v>68435.199999999997</v>
      </c>
      <c r="G11" s="74">
        <v>70257.399999999994</v>
      </c>
      <c r="H11" s="68">
        <f>G11/E11*100</f>
        <v>53.102724241844768</v>
      </c>
      <c r="I11" s="68">
        <f>G11/F11*100</f>
        <v>102.66266482745721</v>
      </c>
    </row>
    <row r="12" spans="1:152" ht="17.25" customHeight="1" x14ac:dyDescent="0.25">
      <c r="A12" s="32"/>
      <c r="B12" s="39">
        <v>10500</v>
      </c>
      <c r="C12" s="120" t="s">
        <v>224</v>
      </c>
      <c r="D12" s="66">
        <f>D13+D14+D15</f>
        <v>4487.8</v>
      </c>
      <c r="E12" s="66">
        <f>E13+E14+E15</f>
        <v>4487.8</v>
      </c>
      <c r="F12" s="66">
        <f>F13+F14+F15</f>
        <v>2091.2000000000003</v>
      </c>
      <c r="G12" s="66">
        <f>G13+G14+G15</f>
        <v>1576.1000000000001</v>
      </c>
      <c r="H12" s="65">
        <f>G12/E12*100</f>
        <v>35.119657738758413</v>
      </c>
      <c r="I12" s="65">
        <f>G12/F12*100</f>
        <v>75.368209640397851</v>
      </c>
    </row>
    <row r="13" spans="1:152" ht="28.5" customHeight="1" x14ac:dyDescent="0.25">
      <c r="A13" s="32"/>
      <c r="B13" s="28"/>
      <c r="C13" s="110" t="s">
        <v>223</v>
      </c>
      <c r="D13" s="73">
        <v>2600</v>
      </c>
      <c r="E13" s="73">
        <v>2600</v>
      </c>
      <c r="F13" s="73">
        <v>1379.7</v>
      </c>
      <c r="G13" s="73">
        <v>1418.9</v>
      </c>
      <c r="H13" s="68">
        <f>G13/E13*100</f>
        <v>54.573076923076925</v>
      </c>
      <c r="I13" s="68">
        <f>G13/F13*100</f>
        <v>102.8411973617453</v>
      </c>
    </row>
    <row r="14" spans="1:152" ht="15.75" x14ac:dyDescent="0.25">
      <c r="A14" s="32"/>
      <c r="B14" s="28"/>
      <c r="C14" s="110" t="s">
        <v>222</v>
      </c>
      <c r="D14" s="73">
        <v>1872.5</v>
      </c>
      <c r="E14" s="73">
        <v>1872.5</v>
      </c>
      <c r="F14" s="73">
        <v>702.2</v>
      </c>
      <c r="G14" s="74">
        <v>147.9</v>
      </c>
      <c r="H14" s="68">
        <f>G14/E14*100</f>
        <v>7.8985313751668897</v>
      </c>
      <c r="I14" s="68">
        <f>G14/F14*100</f>
        <v>21.062375391626318</v>
      </c>
    </row>
    <row r="15" spans="1:152" ht="30" x14ac:dyDescent="0.25">
      <c r="A15" s="32"/>
      <c r="B15" s="28"/>
      <c r="C15" s="119" t="s">
        <v>221</v>
      </c>
      <c r="D15" s="73">
        <v>15.3</v>
      </c>
      <c r="E15" s="73">
        <v>15.3</v>
      </c>
      <c r="F15" s="73">
        <v>9.3000000000000007</v>
      </c>
      <c r="G15" s="74">
        <v>9.3000000000000007</v>
      </c>
      <c r="H15" s="68">
        <f>G15/E15*100</f>
        <v>60.7843137254902</v>
      </c>
      <c r="I15" s="68">
        <f>G15/F15*100</f>
        <v>100</v>
      </c>
    </row>
    <row r="16" spans="1:152" ht="15.75" x14ac:dyDescent="0.25">
      <c r="A16" s="32"/>
      <c r="B16" s="39">
        <v>10800</v>
      </c>
      <c r="C16" s="67" t="s">
        <v>220</v>
      </c>
      <c r="D16" s="66">
        <v>0</v>
      </c>
      <c r="E16" s="66">
        <v>0</v>
      </c>
      <c r="F16" s="66">
        <v>0</v>
      </c>
      <c r="G16" s="66">
        <v>14.7</v>
      </c>
      <c r="H16" s="65">
        <v>0</v>
      </c>
      <c r="I16" s="65">
        <v>0</v>
      </c>
    </row>
    <row r="17" spans="1:9" ht="48.75" customHeight="1" x14ac:dyDescent="0.25">
      <c r="A17" s="32"/>
      <c r="B17" s="39">
        <v>10900</v>
      </c>
      <c r="C17" s="67" t="s">
        <v>219</v>
      </c>
      <c r="D17" s="66">
        <v>0</v>
      </c>
      <c r="E17" s="66">
        <v>0</v>
      </c>
      <c r="F17" s="66">
        <v>0</v>
      </c>
      <c r="G17" s="66">
        <v>0.3</v>
      </c>
      <c r="H17" s="65">
        <v>0</v>
      </c>
      <c r="I17" s="65">
        <v>0</v>
      </c>
    </row>
    <row r="18" spans="1:9" ht="47.25" customHeight="1" x14ac:dyDescent="0.25">
      <c r="A18" s="32"/>
      <c r="B18" s="39">
        <v>11100</v>
      </c>
      <c r="C18" s="67" t="s">
        <v>218</v>
      </c>
      <c r="D18" s="66">
        <f>D19</f>
        <v>9213.6</v>
      </c>
      <c r="E18" s="66">
        <f>E19</f>
        <v>9213.6</v>
      </c>
      <c r="F18" s="66">
        <f>F19</f>
        <v>4541.6000000000004</v>
      </c>
      <c r="G18" s="66">
        <f>G19</f>
        <v>4483.8999999999996</v>
      </c>
      <c r="H18" s="65">
        <f>G18/E18*100</f>
        <v>48.666102283580784</v>
      </c>
      <c r="I18" s="65">
        <f>G18/F18*100</f>
        <v>98.729522635194627</v>
      </c>
    </row>
    <row r="19" spans="1:9" s="5" customFormat="1" ht="89.25" customHeight="1" x14ac:dyDescent="0.25">
      <c r="A19" s="32"/>
      <c r="B19" s="28"/>
      <c r="C19" s="110" t="s">
        <v>217</v>
      </c>
      <c r="D19" s="73">
        <f>D20+D21</f>
        <v>9213.6</v>
      </c>
      <c r="E19" s="73">
        <f>E20+E21</f>
        <v>9213.6</v>
      </c>
      <c r="F19" s="73">
        <f>F20+F21</f>
        <v>4541.6000000000004</v>
      </c>
      <c r="G19" s="73">
        <f>G20+G21</f>
        <v>4483.8999999999996</v>
      </c>
      <c r="H19" s="68">
        <f>G19/E19*100</f>
        <v>48.666102283580784</v>
      </c>
      <c r="I19" s="68">
        <f>G19/F19*100</f>
        <v>98.729522635194627</v>
      </c>
    </row>
    <row r="20" spans="1:9" ht="90.75" customHeight="1" x14ac:dyDescent="0.25">
      <c r="A20" s="32"/>
      <c r="B20" s="28"/>
      <c r="C20" s="110" t="s">
        <v>216</v>
      </c>
      <c r="D20" s="73">
        <v>6507.6</v>
      </c>
      <c r="E20" s="73">
        <v>6507.6</v>
      </c>
      <c r="F20" s="73">
        <v>3188.7</v>
      </c>
      <c r="G20" s="74">
        <v>2774.5</v>
      </c>
      <c r="H20" s="68">
        <f>G20/E20*100</f>
        <v>42.634765504948057</v>
      </c>
      <c r="I20" s="68">
        <f>G20/F20*100</f>
        <v>87.010380405808021</v>
      </c>
    </row>
    <row r="21" spans="1:9" ht="66.75" customHeight="1" x14ac:dyDescent="0.25">
      <c r="A21" s="32"/>
      <c r="B21" s="28"/>
      <c r="C21" s="118" t="s">
        <v>215</v>
      </c>
      <c r="D21" s="73">
        <v>2706</v>
      </c>
      <c r="E21" s="73">
        <v>2706</v>
      </c>
      <c r="F21" s="73">
        <v>1352.9</v>
      </c>
      <c r="G21" s="74">
        <v>1709.4</v>
      </c>
      <c r="H21" s="68">
        <f>G21/E21*100</f>
        <v>63.170731707317074</v>
      </c>
      <c r="I21" s="68">
        <f>G21/F21*100</f>
        <v>126.35080198092984</v>
      </c>
    </row>
    <row r="22" spans="1:9" ht="30.75" customHeight="1" x14ac:dyDescent="0.25">
      <c r="A22" s="32"/>
      <c r="B22" s="39">
        <v>11200</v>
      </c>
      <c r="C22" s="67" t="s">
        <v>214</v>
      </c>
      <c r="D22" s="66">
        <f>D23</f>
        <v>1170</v>
      </c>
      <c r="E22" s="66">
        <f>E23</f>
        <v>1170</v>
      </c>
      <c r="F22" s="66">
        <f>F23</f>
        <v>403</v>
      </c>
      <c r="G22" s="66">
        <f>G23</f>
        <v>403.5</v>
      </c>
      <c r="H22" s="65">
        <f>G22/E22*100</f>
        <v>34.487179487179489</v>
      </c>
      <c r="I22" s="65">
        <f>G22/F22*100</f>
        <v>100.1240694789082</v>
      </c>
    </row>
    <row r="23" spans="1:9" ht="30" x14ac:dyDescent="0.25">
      <c r="A23" s="32"/>
      <c r="B23" s="28"/>
      <c r="C23" s="110" t="s">
        <v>213</v>
      </c>
      <c r="D23" s="73">
        <v>1170</v>
      </c>
      <c r="E23" s="73">
        <v>1170</v>
      </c>
      <c r="F23" s="73">
        <v>403</v>
      </c>
      <c r="G23" s="74">
        <v>403.5</v>
      </c>
      <c r="H23" s="68">
        <f>G23/E23*100</f>
        <v>34.487179487179489</v>
      </c>
      <c r="I23" s="68">
        <f>G23/F23*100</f>
        <v>100.1240694789082</v>
      </c>
    </row>
    <row r="24" spans="1:9" ht="43.5" x14ac:dyDescent="0.25">
      <c r="A24" s="32"/>
      <c r="B24" s="39">
        <v>11300</v>
      </c>
      <c r="C24" s="67" t="s">
        <v>212</v>
      </c>
      <c r="D24" s="66">
        <f>D25+D26</f>
        <v>5</v>
      </c>
      <c r="E24" s="66">
        <f>E25+E26</f>
        <v>105</v>
      </c>
      <c r="F24" s="66">
        <f>F25+F26</f>
        <v>102.4</v>
      </c>
      <c r="G24" s="66">
        <f>G25+G26</f>
        <v>0</v>
      </c>
      <c r="H24" s="65">
        <f>G24/E24*100</f>
        <v>0</v>
      </c>
      <c r="I24" s="65">
        <f>G24/F24*100</f>
        <v>0</v>
      </c>
    </row>
    <row r="25" spans="1:9" ht="15.75" x14ac:dyDescent="0.25">
      <c r="A25" s="32"/>
      <c r="B25" s="28"/>
      <c r="C25" s="110" t="s">
        <v>211</v>
      </c>
      <c r="D25" s="73">
        <v>0</v>
      </c>
      <c r="E25" s="73">
        <v>100</v>
      </c>
      <c r="F25" s="73">
        <v>100</v>
      </c>
      <c r="G25" s="73">
        <v>0</v>
      </c>
      <c r="H25" s="68">
        <v>0</v>
      </c>
      <c r="I25" s="68">
        <v>0</v>
      </c>
    </row>
    <row r="26" spans="1:9" ht="15.75" x14ac:dyDescent="0.25">
      <c r="A26" s="32"/>
      <c r="B26" s="28"/>
      <c r="C26" s="110" t="s">
        <v>210</v>
      </c>
      <c r="D26" s="73">
        <v>5</v>
      </c>
      <c r="E26" s="73">
        <v>5</v>
      </c>
      <c r="F26" s="73">
        <v>2.4</v>
      </c>
      <c r="G26" s="73">
        <v>0</v>
      </c>
      <c r="H26" s="68">
        <f>G26/E26*100</f>
        <v>0</v>
      </c>
      <c r="I26" s="68">
        <f>G26/F26*100</f>
        <v>0</v>
      </c>
    </row>
    <row r="27" spans="1:9" ht="33.75" customHeight="1" x14ac:dyDescent="0.25">
      <c r="A27" s="32"/>
      <c r="B27" s="39">
        <v>11400</v>
      </c>
      <c r="C27" s="67" t="s">
        <v>209</v>
      </c>
      <c r="D27" s="66">
        <f>D28+D29+D30</f>
        <v>100</v>
      </c>
      <c r="E27" s="66">
        <f>E28+E29+E30</f>
        <v>100</v>
      </c>
      <c r="F27" s="66">
        <f>F28+F29+F30</f>
        <v>0</v>
      </c>
      <c r="G27" s="66">
        <f>G28+G29+G30</f>
        <v>18</v>
      </c>
      <c r="H27" s="65">
        <f>G27/E27*100</f>
        <v>18</v>
      </c>
      <c r="I27" s="68">
        <v>0</v>
      </c>
    </row>
    <row r="28" spans="1:9" ht="15.75" x14ac:dyDescent="0.25">
      <c r="A28" s="32"/>
      <c r="B28" s="28"/>
      <c r="C28" s="110" t="s">
        <v>208</v>
      </c>
      <c r="D28" s="73">
        <v>0</v>
      </c>
      <c r="E28" s="73">
        <v>0</v>
      </c>
      <c r="F28" s="73">
        <v>0</v>
      </c>
      <c r="G28" s="73">
        <v>0</v>
      </c>
      <c r="H28" s="68">
        <v>0</v>
      </c>
      <c r="I28" s="68">
        <v>0</v>
      </c>
    </row>
    <row r="29" spans="1:9" ht="45" x14ac:dyDescent="0.25">
      <c r="A29" s="32"/>
      <c r="B29" s="28"/>
      <c r="C29" s="118" t="s">
        <v>207</v>
      </c>
      <c r="D29" s="73">
        <v>100</v>
      </c>
      <c r="E29" s="73">
        <v>100</v>
      </c>
      <c r="F29" s="73">
        <v>0</v>
      </c>
      <c r="G29" s="73">
        <v>18</v>
      </c>
      <c r="H29" s="68">
        <f>G29/E29*100</f>
        <v>18</v>
      </c>
      <c r="I29" s="68">
        <v>0</v>
      </c>
    </row>
    <row r="30" spans="1:9" ht="45" customHeight="1" x14ac:dyDescent="0.25">
      <c r="A30" s="32"/>
      <c r="B30" s="28"/>
      <c r="C30" s="118" t="s">
        <v>206</v>
      </c>
      <c r="D30" s="73">
        <v>0</v>
      </c>
      <c r="E30" s="73">
        <v>0</v>
      </c>
      <c r="F30" s="73">
        <v>0</v>
      </c>
      <c r="G30" s="73">
        <v>0</v>
      </c>
      <c r="H30" s="68">
        <v>0</v>
      </c>
      <c r="I30" s="68">
        <v>0</v>
      </c>
    </row>
    <row r="31" spans="1:9" ht="23.25" customHeight="1" x14ac:dyDescent="0.25">
      <c r="A31" s="32"/>
      <c r="B31" s="39">
        <v>11500</v>
      </c>
      <c r="C31" s="117" t="s">
        <v>205</v>
      </c>
      <c r="D31" s="66">
        <v>0</v>
      </c>
      <c r="E31" s="66">
        <v>0</v>
      </c>
      <c r="F31" s="66">
        <v>0</v>
      </c>
      <c r="G31" s="66">
        <v>0</v>
      </c>
      <c r="H31" s="65">
        <v>0</v>
      </c>
      <c r="I31" s="65">
        <v>0</v>
      </c>
    </row>
    <row r="32" spans="1:9" ht="29.25" x14ac:dyDescent="0.25">
      <c r="A32" s="32"/>
      <c r="B32" s="39">
        <v>11600</v>
      </c>
      <c r="C32" s="67" t="s">
        <v>204</v>
      </c>
      <c r="D32" s="66">
        <v>1876</v>
      </c>
      <c r="E32" s="66">
        <v>1876</v>
      </c>
      <c r="F32" s="66">
        <v>861.4</v>
      </c>
      <c r="G32" s="66">
        <v>997.7</v>
      </c>
      <c r="H32" s="65">
        <f>G32/E32*100</f>
        <v>53.182302771855014</v>
      </c>
      <c r="I32" s="65">
        <f>G32/F32*100</f>
        <v>115.82307870907825</v>
      </c>
    </row>
    <row r="33" spans="1:9" ht="15.75" x14ac:dyDescent="0.25">
      <c r="A33" s="32"/>
      <c r="B33" s="39">
        <v>11700</v>
      </c>
      <c r="C33" s="67" t="s">
        <v>203</v>
      </c>
      <c r="D33" s="66">
        <f>D34+D35</f>
        <v>300</v>
      </c>
      <c r="E33" s="66">
        <f>E34+E35</f>
        <v>200</v>
      </c>
      <c r="F33" s="66">
        <f>F34+F35</f>
        <v>200</v>
      </c>
      <c r="G33" s="66">
        <f>G34+G35</f>
        <v>458.8</v>
      </c>
      <c r="H33" s="65">
        <f>G33/E33*100</f>
        <v>229.4</v>
      </c>
      <c r="I33" s="65">
        <f>G33/F33*100</f>
        <v>229.4</v>
      </c>
    </row>
    <row r="34" spans="1:9" ht="15" customHeight="1" x14ac:dyDescent="0.25">
      <c r="A34" s="32"/>
      <c r="B34" s="28"/>
      <c r="C34" s="116" t="s">
        <v>202</v>
      </c>
      <c r="D34" s="73">
        <v>0</v>
      </c>
      <c r="E34" s="73">
        <v>0</v>
      </c>
      <c r="F34" s="73">
        <v>0</v>
      </c>
      <c r="G34" s="73">
        <v>25.1</v>
      </c>
      <c r="H34" s="68">
        <v>0</v>
      </c>
      <c r="I34" s="68">
        <v>0</v>
      </c>
    </row>
    <row r="35" spans="1:9" ht="17.25" customHeight="1" x14ac:dyDescent="0.25">
      <c r="A35" s="32"/>
      <c r="B35" s="28"/>
      <c r="C35" s="116" t="s">
        <v>201</v>
      </c>
      <c r="D35" s="73">
        <v>300</v>
      </c>
      <c r="E35" s="73">
        <v>200</v>
      </c>
      <c r="F35" s="73">
        <v>200</v>
      </c>
      <c r="G35" s="73">
        <v>433.7</v>
      </c>
      <c r="H35" s="68">
        <f>G35/E35*100</f>
        <v>216.85</v>
      </c>
      <c r="I35" s="68">
        <f>G35/F35*100</f>
        <v>216.85</v>
      </c>
    </row>
    <row r="36" spans="1:9" ht="18" customHeight="1" x14ac:dyDescent="0.25">
      <c r="A36" s="72">
        <v>2</v>
      </c>
      <c r="B36" s="72">
        <v>20000</v>
      </c>
      <c r="C36" s="70" t="s">
        <v>200</v>
      </c>
      <c r="D36" s="69">
        <f>D37+D85+D87+D89</f>
        <v>607475.74999999988</v>
      </c>
      <c r="E36" s="69">
        <f>E37+E85+E87+E89</f>
        <v>673442.2</v>
      </c>
      <c r="F36" s="69">
        <f>F37+F85+F87+F89</f>
        <v>329127.5</v>
      </c>
      <c r="G36" s="69">
        <f>G37+G85+G87+G89</f>
        <v>317173.89999999997</v>
      </c>
      <c r="H36" s="65">
        <f>G36/E36*100</f>
        <v>47.0974197934136</v>
      </c>
      <c r="I36" s="65">
        <f>G36/F36*100</f>
        <v>96.368094431489311</v>
      </c>
    </row>
    <row r="37" spans="1:9" ht="47.25" x14ac:dyDescent="0.25">
      <c r="A37" s="115"/>
      <c r="B37" s="115">
        <v>20200</v>
      </c>
      <c r="C37" s="114" t="s">
        <v>199</v>
      </c>
      <c r="D37" s="113">
        <f>D39+D41+D69+D82</f>
        <v>607625.74999999988</v>
      </c>
      <c r="E37" s="113">
        <f>E39+E41+E69+E82</f>
        <v>674014.2</v>
      </c>
      <c r="F37" s="113">
        <f>F39+F41+F69+F82</f>
        <v>329849.5</v>
      </c>
      <c r="G37" s="113">
        <f>G39+G41+G69+G82</f>
        <v>319168.8</v>
      </c>
      <c r="H37" s="65">
        <f>G37/E37*100</f>
        <v>47.353423711251189</v>
      </c>
      <c r="I37" s="65">
        <f>G37/F37*100</f>
        <v>96.761947494235997</v>
      </c>
    </row>
    <row r="38" spans="1:9" ht="15.75" x14ac:dyDescent="0.25">
      <c r="A38" s="72"/>
      <c r="B38" s="71"/>
      <c r="C38" s="112" t="s">
        <v>111</v>
      </c>
      <c r="D38" s="97"/>
      <c r="E38" s="97"/>
      <c r="F38" s="97"/>
      <c r="G38" s="111"/>
      <c r="H38" s="65"/>
      <c r="I38" s="65"/>
    </row>
    <row r="39" spans="1:9" ht="30" customHeight="1" x14ac:dyDescent="0.25">
      <c r="A39" s="29"/>
      <c r="B39" s="29">
        <v>20201</v>
      </c>
      <c r="C39" s="67" t="s">
        <v>198</v>
      </c>
      <c r="D39" s="66">
        <f>D40</f>
        <v>179029.3</v>
      </c>
      <c r="E39" s="66">
        <f>E40</f>
        <v>179029.3</v>
      </c>
      <c r="F39" s="66">
        <f>F40</f>
        <v>78199.199999999997</v>
      </c>
      <c r="G39" s="66">
        <f>G40</f>
        <v>78199.199999999997</v>
      </c>
      <c r="H39" s="65">
        <f>G39/E39*100</f>
        <v>43.679554128849304</v>
      </c>
      <c r="I39" s="65">
        <f>G39/F39*100</f>
        <v>100</v>
      </c>
    </row>
    <row r="40" spans="1:9" ht="30" x14ac:dyDescent="0.25">
      <c r="A40" s="29"/>
      <c r="B40" s="32"/>
      <c r="C40" s="110" t="s">
        <v>197</v>
      </c>
      <c r="D40" s="73">
        <v>179029.3</v>
      </c>
      <c r="E40" s="86">
        <v>179029.3</v>
      </c>
      <c r="F40" s="86">
        <v>78199.199999999997</v>
      </c>
      <c r="G40" s="74">
        <v>78199.199999999997</v>
      </c>
      <c r="H40" s="68">
        <f>G40/E40*100</f>
        <v>43.679554128849304</v>
      </c>
      <c r="I40" s="68">
        <f>G40/F40*100</f>
        <v>100</v>
      </c>
    </row>
    <row r="41" spans="1:9" ht="30.75" customHeight="1" x14ac:dyDescent="0.25">
      <c r="A41" s="29"/>
      <c r="B41" s="29">
        <v>20202</v>
      </c>
      <c r="C41" s="67" t="s">
        <v>196</v>
      </c>
      <c r="D41" s="66">
        <f>D42</f>
        <v>1380</v>
      </c>
      <c r="E41" s="66">
        <f>E42</f>
        <v>55278.999999999993</v>
      </c>
      <c r="F41" s="66">
        <f>F42</f>
        <v>14608.900000000001</v>
      </c>
      <c r="G41" s="66">
        <f>G42</f>
        <v>7092.5000000000018</v>
      </c>
      <c r="H41" s="65">
        <f>G41/E41*100</f>
        <v>12.830369579768092</v>
      </c>
      <c r="I41" s="65">
        <f>G41/F41*100</f>
        <v>48.549172080033408</v>
      </c>
    </row>
    <row r="42" spans="1:9" s="3" customFormat="1" ht="30.75" customHeight="1" x14ac:dyDescent="0.25">
      <c r="A42" s="29"/>
      <c r="B42" s="109">
        <v>20202999</v>
      </c>
      <c r="C42" s="67" t="s">
        <v>195</v>
      </c>
      <c r="D42" s="108">
        <f>D43+D44+D45+D46+D47+D48+D49+D50+D51+D52+D53+D54+D55+D56+D57+D58+D59+D60+D61+D62+D63+D64+D65+D66+D67+D68</f>
        <v>1380</v>
      </c>
      <c r="E42" s="108">
        <f>E43+E44+E45+E46+E47+E48+E49+E50+E51+E52+E53+E54+E55+E56+E57+E58+E59+E60+E61+E62+E63+E64+E65+E66+E67+E68</f>
        <v>55278.999999999993</v>
      </c>
      <c r="F42" s="108">
        <f>F43+F44+F45+F46+F47+F48+F49+F50+F51+F52+F53+F54+F55+F56+F57+F58+F59+F60+F61+F62+F63+F64+F65+F66+F67+F68</f>
        <v>14608.900000000001</v>
      </c>
      <c r="G42" s="108">
        <f>G43+G44+G45+G46+G47+G48+G49+G50+G51+G52+G53+G54+G55+G56+G57+G58+G59+G60+G61+G62+G63+G64+G65+G66+G67+G68</f>
        <v>7092.5000000000018</v>
      </c>
      <c r="H42" s="69">
        <f>G42/E42*100</f>
        <v>12.830369579768092</v>
      </c>
      <c r="I42" s="69">
        <f>G42/F42*100</f>
        <v>48.549172080033408</v>
      </c>
    </row>
    <row r="43" spans="1:9" ht="42.75" customHeight="1" x14ac:dyDescent="0.25">
      <c r="A43" s="29"/>
      <c r="B43" s="106" t="s">
        <v>194</v>
      </c>
      <c r="C43" s="107" t="s">
        <v>193</v>
      </c>
      <c r="D43" s="97">
        <v>0</v>
      </c>
      <c r="E43" s="97">
        <v>1182.7</v>
      </c>
      <c r="F43" s="97">
        <v>0</v>
      </c>
      <c r="G43" s="97">
        <v>0</v>
      </c>
      <c r="H43" s="68">
        <v>0</v>
      </c>
      <c r="I43" s="68">
        <v>0</v>
      </c>
    </row>
    <row r="44" spans="1:9" ht="46.5" customHeight="1" x14ac:dyDescent="0.25">
      <c r="A44" s="29"/>
      <c r="B44" s="106" t="s">
        <v>192</v>
      </c>
      <c r="C44" s="107" t="s">
        <v>191</v>
      </c>
      <c r="D44" s="97">
        <v>0</v>
      </c>
      <c r="E44" s="97">
        <v>1080</v>
      </c>
      <c r="F44" s="97">
        <v>1080</v>
      </c>
      <c r="G44" s="97">
        <v>0</v>
      </c>
      <c r="H44" s="68">
        <v>0</v>
      </c>
      <c r="I44" s="68">
        <v>0</v>
      </c>
    </row>
    <row r="45" spans="1:9" ht="27" customHeight="1" x14ac:dyDescent="0.25">
      <c r="A45" s="29"/>
      <c r="B45" s="106" t="s">
        <v>190</v>
      </c>
      <c r="C45" s="105" t="s">
        <v>189</v>
      </c>
      <c r="D45" s="97">
        <v>0</v>
      </c>
      <c r="E45" s="97">
        <v>3900</v>
      </c>
      <c r="F45" s="97">
        <v>1800</v>
      </c>
      <c r="G45" s="97">
        <v>0</v>
      </c>
      <c r="H45" s="68">
        <v>0</v>
      </c>
      <c r="I45" s="68">
        <v>0</v>
      </c>
    </row>
    <row r="46" spans="1:9" ht="59.25" customHeight="1" x14ac:dyDescent="0.25">
      <c r="A46" s="29"/>
      <c r="B46" s="106" t="s">
        <v>188</v>
      </c>
      <c r="C46" s="105" t="s">
        <v>187</v>
      </c>
      <c r="D46" s="97">
        <v>0</v>
      </c>
      <c r="E46" s="97">
        <v>39</v>
      </c>
      <c r="F46" s="97">
        <v>30</v>
      </c>
      <c r="G46" s="97">
        <v>0</v>
      </c>
      <c r="H46" s="68">
        <v>0</v>
      </c>
      <c r="I46" s="68">
        <v>0</v>
      </c>
    </row>
    <row r="47" spans="1:9" ht="33" customHeight="1" x14ac:dyDescent="0.25">
      <c r="A47" s="29"/>
      <c r="B47" s="99">
        <v>1903</v>
      </c>
      <c r="C47" s="76" t="s">
        <v>186</v>
      </c>
      <c r="D47" s="103">
        <v>0</v>
      </c>
      <c r="E47" s="97">
        <v>201.8</v>
      </c>
      <c r="F47" s="97">
        <v>0</v>
      </c>
      <c r="G47" s="97">
        <v>0</v>
      </c>
      <c r="H47" s="68">
        <f>G47/E47*100</f>
        <v>0</v>
      </c>
      <c r="I47" s="68">
        <v>0</v>
      </c>
    </row>
    <row r="48" spans="1:9" ht="72" customHeight="1" x14ac:dyDescent="0.25">
      <c r="A48" s="29"/>
      <c r="B48" s="99">
        <v>2901</v>
      </c>
      <c r="C48" s="104" t="s">
        <v>185</v>
      </c>
      <c r="D48" s="103">
        <v>0</v>
      </c>
      <c r="E48" s="97">
        <v>1031.7</v>
      </c>
      <c r="F48" s="97">
        <v>1031.7</v>
      </c>
      <c r="G48" s="97">
        <v>1031.7</v>
      </c>
      <c r="H48" s="68">
        <f>G48/E48*100</f>
        <v>100</v>
      </c>
      <c r="I48" s="68">
        <f>G48/F48*100</f>
        <v>100</v>
      </c>
    </row>
    <row r="49" spans="1:9" ht="60.75" customHeight="1" x14ac:dyDescent="0.25">
      <c r="A49" s="29"/>
      <c r="B49" s="99">
        <v>2903</v>
      </c>
      <c r="C49" s="104" t="s">
        <v>184</v>
      </c>
      <c r="D49" s="103">
        <v>0</v>
      </c>
      <c r="E49" s="97">
        <v>445.7</v>
      </c>
      <c r="F49" s="97">
        <v>0</v>
      </c>
      <c r="G49" s="97">
        <v>0</v>
      </c>
      <c r="H49" s="68">
        <v>0</v>
      </c>
      <c r="I49" s="68">
        <v>0</v>
      </c>
    </row>
    <row r="50" spans="1:9" ht="45" customHeight="1" x14ac:dyDescent="0.25">
      <c r="A50" s="29"/>
      <c r="B50" s="99">
        <v>3901</v>
      </c>
      <c r="C50" s="102" t="s">
        <v>183</v>
      </c>
      <c r="D50" s="97">
        <v>0</v>
      </c>
      <c r="E50" s="97">
        <v>141.69999999999999</v>
      </c>
      <c r="F50" s="97">
        <v>0</v>
      </c>
      <c r="G50" s="97">
        <v>0</v>
      </c>
      <c r="H50" s="68">
        <v>0</v>
      </c>
      <c r="I50" s="68">
        <v>0</v>
      </c>
    </row>
    <row r="51" spans="1:9" ht="42" customHeight="1" x14ac:dyDescent="0.25">
      <c r="A51" s="29"/>
      <c r="B51" s="99">
        <v>4205</v>
      </c>
      <c r="C51" s="101" t="s">
        <v>182</v>
      </c>
      <c r="D51" s="97">
        <v>0</v>
      </c>
      <c r="E51" s="97">
        <v>3743.1</v>
      </c>
      <c r="F51" s="97">
        <v>0</v>
      </c>
      <c r="G51" s="97">
        <v>0</v>
      </c>
      <c r="H51" s="68">
        <v>0</v>
      </c>
      <c r="I51" s="68">
        <v>0</v>
      </c>
    </row>
    <row r="52" spans="1:9" ht="25.5" customHeight="1" x14ac:dyDescent="0.25">
      <c r="A52" s="29"/>
      <c r="B52" s="99">
        <v>5001</v>
      </c>
      <c r="C52" s="100" t="s">
        <v>181</v>
      </c>
      <c r="D52" s="97">
        <v>0</v>
      </c>
      <c r="E52" s="97">
        <v>130</v>
      </c>
      <c r="F52" s="97">
        <v>130</v>
      </c>
      <c r="G52" s="97">
        <v>0</v>
      </c>
      <c r="H52" s="68">
        <v>0</v>
      </c>
      <c r="I52" s="68">
        <v>0</v>
      </c>
    </row>
    <row r="53" spans="1:9" ht="31.5" customHeight="1" x14ac:dyDescent="0.25">
      <c r="A53" s="29"/>
      <c r="B53" s="99">
        <v>5002</v>
      </c>
      <c r="C53" s="100" t="s">
        <v>180</v>
      </c>
      <c r="D53" s="97">
        <v>0</v>
      </c>
      <c r="E53" s="97">
        <v>1584.9</v>
      </c>
      <c r="F53" s="97">
        <v>1584.9</v>
      </c>
      <c r="G53" s="97">
        <v>1584.9</v>
      </c>
      <c r="H53" s="68">
        <f>G53/E53*100</f>
        <v>100</v>
      </c>
      <c r="I53" s="68">
        <f>G53/F53*100</f>
        <v>100</v>
      </c>
    </row>
    <row r="54" spans="1:9" ht="86.25" customHeight="1" x14ac:dyDescent="0.25">
      <c r="A54" s="29"/>
      <c r="B54" s="99">
        <v>5501</v>
      </c>
      <c r="C54" s="98" t="s">
        <v>179</v>
      </c>
      <c r="D54" s="97">
        <v>0</v>
      </c>
      <c r="E54" s="97">
        <v>4402</v>
      </c>
      <c r="F54" s="97">
        <v>4402</v>
      </c>
      <c r="G54" s="97">
        <v>0</v>
      </c>
      <c r="H54" s="68">
        <v>0</v>
      </c>
      <c r="I54" s="68">
        <v>0</v>
      </c>
    </row>
    <row r="55" spans="1:9" ht="44.25" customHeight="1" x14ac:dyDescent="0.25">
      <c r="A55" s="29"/>
      <c r="B55" s="32">
        <v>5701</v>
      </c>
      <c r="C55" s="96" t="s">
        <v>178</v>
      </c>
      <c r="D55" s="73">
        <v>40</v>
      </c>
      <c r="E55" s="73">
        <v>40</v>
      </c>
      <c r="F55" s="73">
        <v>0</v>
      </c>
      <c r="G55" s="73">
        <v>0</v>
      </c>
      <c r="H55" s="68">
        <f>G55/E55*100</f>
        <v>0</v>
      </c>
      <c r="I55" s="68">
        <v>0</v>
      </c>
    </row>
    <row r="56" spans="1:9" ht="88.5" customHeight="1" x14ac:dyDescent="0.25">
      <c r="A56" s="29"/>
      <c r="B56" s="32">
        <v>6201</v>
      </c>
      <c r="C56" s="95" t="s">
        <v>177</v>
      </c>
      <c r="D56" s="73">
        <v>0</v>
      </c>
      <c r="E56" s="73">
        <v>2868.9</v>
      </c>
      <c r="F56" s="73">
        <v>1496.7</v>
      </c>
      <c r="G56" s="73">
        <v>1422.3</v>
      </c>
      <c r="H56" s="68">
        <f>G56/E56*100</f>
        <v>49.576492732406145</v>
      </c>
      <c r="I56" s="68">
        <f>G56/F56*100</f>
        <v>95.029063940669474</v>
      </c>
    </row>
    <row r="57" spans="1:9" ht="63" customHeight="1" x14ac:dyDescent="0.25">
      <c r="A57" s="29"/>
      <c r="B57" s="32">
        <v>6803</v>
      </c>
      <c r="C57" s="94" t="s">
        <v>176</v>
      </c>
      <c r="D57" s="73">
        <v>0</v>
      </c>
      <c r="E57" s="73">
        <v>10722.4</v>
      </c>
      <c r="F57" s="73">
        <v>0</v>
      </c>
      <c r="G57" s="73">
        <v>0</v>
      </c>
      <c r="H57" s="73">
        <v>0</v>
      </c>
      <c r="I57" s="73">
        <v>0</v>
      </c>
    </row>
    <row r="58" spans="1:9" ht="23.25" customHeight="1" x14ac:dyDescent="0.25">
      <c r="A58" s="29"/>
      <c r="B58" s="32">
        <v>6804</v>
      </c>
      <c r="C58" s="94" t="s">
        <v>175</v>
      </c>
      <c r="D58" s="73">
        <v>0</v>
      </c>
      <c r="E58" s="73">
        <v>4000</v>
      </c>
      <c r="F58" s="73">
        <v>0</v>
      </c>
      <c r="G58" s="73">
        <v>0</v>
      </c>
      <c r="H58" s="73">
        <v>0</v>
      </c>
      <c r="I58" s="73">
        <v>0</v>
      </c>
    </row>
    <row r="59" spans="1:9" ht="24.75" customHeight="1" x14ac:dyDescent="0.25">
      <c r="A59" s="29"/>
      <c r="B59" s="32">
        <v>6806</v>
      </c>
      <c r="C59" s="94" t="s">
        <v>174</v>
      </c>
      <c r="D59" s="73">
        <v>0</v>
      </c>
      <c r="E59" s="73">
        <v>1597.6</v>
      </c>
      <c r="F59" s="73">
        <v>0</v>
      </c>
      <c r="G59" s="73">
        <v>0</v>
      </c>
      <c r="H59" s="73">
        <v>0</v>
      </c>
      <c r="I59" s="73">
        <v>0</v>
      </c>
    </row>
    <row r="60" spans="1:9" ht="32.25" customHeight="1" x14ac:dyDescent="0.25">
      <c r="A60" s="29"/>
      <c r="B60" s="32">
        <v>7001</v>
      </c>
      <c r="C60" s="87" t="s">
        <v>173</v>
      </c>
      <c r="D60" s="73">
        <v>1053.7</v>
      </c>
      <c r="E60" s="86">
        <v>1053.7</v>
      </c>
      <c r="F60" s="86">
        <v>600</v>
      </c>
      <c r="G60" s="86">
        <v>600</v>
      </c>
      <c r="H60" s="68">
        <f>G60/E60*100</f>
        <v>56.942203663281767</v>
      </c>
      <c r="I60" s="68">
        <v>0</v>
      </c>
    </row>
    <row r="61" spans="1:9" ht="27.75" customHeight="1" x14ac:dyDescent="0.25">
      <c r="A61" s="29"/>
      <c r="B61" s="32">
        <v>7101</v>
      </c>
      <c r="C61" s="87" t="s">
        <v>172</v>
      </c>
      <c r="D61" s="73">
        <v>286.3</v>
      </c>
      <c r="E61" s="86">
        <v>286.3</v>
      </c>
      <c r="F61" s="86">
        <v>286.3</v>
      </c>
      <c r="G61" s="86">
        <v>286.3</v>
      </c>
      <c r="H61" s="68">
        <f>G61/E61*100</f>
        <v>100</v>
      </c>
      <c r="I61" s="68">
        <f>G61/F61*100</f>
        <v>100</v>
      </c>
    </row>
    <row r="62" spans="1:9" ht="31.5" customHeight="1" x14ac:dyDescent="0.25">
      <c r="A62" s="29"/>
      <c r="B62" s="32">
        <v>7701</v>
      </c>
      <c r="C62" s="93" t="s">
        <v>171</v>
      </c>
      <c r="D62" s="73">
        <v>0</v>
      </c>
      <c r="E62" s="86">
        <v>4500</v>
      </c>
      <c r="F62" s="86">
        <v>0</v>
      </c>
      <c r="G62" s="86">
        <v>0</v>
      </c>
      <c r="H62" s="68">
        <v>0</v>
      </c>
      <c r="I62" s="68">
        <v>0</v>
      </c>
    </row>
    <row r="63" spans="1:9" ht="23.25" customHeight="1" x14ac:dyDescent="0.25">
      <c r="A63" s="29"/>
      <c r="B63" s="32">
        <v>7704</v>
      </c>
      <c r="C63" s="92" t="s">
        <v>170</v>
      </c>
      <c r="D63" s="73">
        <v>0</v>
      </c>
      <c r="E63" s="86">
        <v>1000</v>
      </c>
      <c r="F63" s="86">
        <v>0</v>
      </c>
      <c r="G63" s="86">
        <v>0</v>
      </c>
      <c r="H63" s="68">
        <v>0</v>
      </c>
      <c r="I63" s="68">
        <v>0</v>
      </c>
    </row>
    <row r="64" spans="1:9" ht="93" customHeight="1" x14ac:dyDescent="0.25">
      <c r="A64" s="29"/>
      <c r="B64" s="32">
        <v>8402</v>
      </c>
      <c r="C64" s="91" t="s">
        <v>169</v>
      </c>
      <c r="D64" s="73">
        <v>0</v>
      </c>
      <c r="E64" s="86">
        <v>820.6</v>
      </c>
      <c r="F64" s="86">
        <v>279.60000000000002</v>
      </c>
      <c r="G64" s="86">
        <v>279.60000000000002</v>
      </c>
      <c r="H64" s="68">
        <f>G64/E64*100</f>
        <v>34.072629783085553</v>
      </c>
      <c r="I64" s="68">
        <f>G64/F64*100</f>
        <v>100</v>
      </c>
    </row>
    <row r="65" spans="1:11" ht="47.25" customHeight="1" x14ac:dyDescent="0.25">
      <c r="A65" s="29"/>
      <c r="B65" s="32">
        <v>8701</v>
      </c>
      <c r="C65" s="91" t="s">
        <v>168</v>
      </c>
      <c r="D65" s="73">
        <v>0</v>
      </c>
      <c r="E65" s="86">
        <v>156.69999999999999</v>
      </c>
      <c r="F65" s="86">
        <v>61.6</v>
      </c>
      <c r="G65" s="86">
        <v>61.6</v>
      </c>
      <c r="H65" s="68">
        <f>G65/E65*100</f>
        <v>39.310784939374606</v>
      </c>
      <c r="I65" s="68">
        <f>G65/F65*100</f>
        <v>100</v>
      </c>
    </row>
    <row r="66" spans="1:11" ht="27.75" customHeight="1" x14ac:dyDescent="0.25">
      <c r="A66" s="29"/>
      <c r="B66" s="32">
        <v>9106</v>
      </c>
      <c r="C66" s="90" t="s">
        <v>167</v>
      </c>
      <c r="D66" s="73">
        <v>0</v>
      </c>
      <c r="E66" s="86">
        <v>3495.2</v>
      </c>
      <c r="F66" s="86">
        <v>1826.1</v>
      </c>
      <c r="G66" s="86">
        <v>1826.1</v>
      </c>
      <c r="H66" s="68">
        <f>G66/E66*100</f>
        <v>52.245937285420005</v>
      </c>
      <c r="I66" s="68">
        <f>G66/F66*100</f>
        <v>100</v>
      </c>
    </row>
    <row r="67" spans="1:11" ht="73.5" customHeight="1" x14ac:dyDescent="0.25">
      <c r="A67" s="29"/>
      <c r="B67" s="32">
        <v>9303</v>
      </c>
      <c r="C67" s="78" t="s">
        <v>166</v>
      </c>
      <c r="D67" s="73">
        <v>0</v>
      </c>
      <c r="E67" s="86">
        <v>1644.3</v>
      </c>
      <c r="F67" s="86">
        <v>0</v>
      </c>
      <c r="G67" s="86">
        <v>0</v>
      </c>
      <c r="H67" s="68">
        <v>0</v>
      </c>
      <c r="I67" s="68">
        <v>0</v>
      </c>
    </row>
    <row r="68" spans="1:11" ht="105" customHeight="1" x14ac:dyDescent="0.25">
      <c r="A68" s="29"/>
      <c r="B68" s="32">
        <v>9801</v>
      </c>
      <c r="C68" s="33" t="s">
        <v>165</v>
      </c>
      <c r="D68" s="73">
        <v>0</v>
      </c>
      <c r="E68" s="86">
        <v>5210.7</v>
      </c>
      <c r="F68" s="86">
        <v>0</v>
      </c>
      <c r="G68" s="86">
        <v>0</v>
      </c>
      <c r="H68" s="68">
        <v>0</v>
      </c>
      <c r="I68" s="68">
        <v>0</v>
      </c>
    </row>
    <row r="69" spans="1:11" ht="27.75" customHeight="1" x14ac:dyDescent="0.25">
      <c r="A69" s="29"/>
      <c r="B69" s="29">
        <v>20203</v>
      </c>
      <c r="C69" s="85" t="s">
        <v>164</v>
      </c>
      <c r="D69" s="66">
        <f>D70+D71+D72+D73+D74+D75+D76+D77+D78+D79+D80+D81</f>
        <v>424666.6</v>
      </c>
      <c r="E69" s="66">
        <f>E70+E71+E72+E73+E74+E75+E76+E77+E78+E79+E80+E81</f>
        <v>437025.1</v>
      </c>
      <c r="F69" s="66">
        <f>F70+F71+F72+F73+F74+F75+F76+F77+F78+F79+F80+F81</f>
        <v>235648.69999999998</v>
      </c>
      <c r="G69" s="66">
        <f>G70+G71+G72+G73+G74+G75+G76+G77+G78+G79+G80+G81</f>
        <v>232695.5</v>
      </c>
      <c r="H69" s="65">
        <f>G69/E69*100</f>
        <v>53.245339912970678</v>
      </c>
      <c r="I69" s="65">
        <f>G69/F69*100</f>
        <v>98.746778573359421</v>
      </c>
    </row>
    <row r="70" spans="1:11" ht="50.25" customHeight="1" x14ac:dyDescent="0.25">
      <c r="A70" s="89" t="s">
        <v>138</v>
      </c>
      <c r="B70" s="79" t="s">
        <v>163</v>
      </c>
      <c r="C70" s="87" t="s">
        <v>162</v>
      </c>
      <c r="D70" s="73">
        <v>15643.1</v>
      </c>
      <c r="E70" s="86">
        <v>14641.1</v>
      </c>
      <c r="F70" s="86">
        <v>8944.1</v>
      </c>
      <c r="G70" s="86">
        <v>8220</v>
      </c>
      <c r="H70" s="68">
        <f>G70/E70*100</f>
        <v>56.143322564561402</v>
      </c>
      <c r="I70" s="68">
        <f>G70/F70*100</f>
        <v>91.904160284433317</v>
      </c>
    </row>
    <row r="71" spans="1:11" ht="21.75" customHeight="1" x14ac:dyDescent="0.25">
      <c r="A71" s="89"/>
      <c r="B71" s="79" t="s">
        <v>161</v>
      </c>
      <c r="C71" s="87" t="s">
        <v>160</v>
      </c>
      <c r="D71" s="73">
        <v>226.1</v>
      </c>
      <c r="E71" s="86">
        <v>225</v>
      </c>
      <c r="F71" s="86">
        <v>225</v>
      </c>
      <c r="G71" s="86">
        <v>225</v>
      </c>
      <c r="H71" s="68">
        <f>G71/E71*100</f>
        <v>100</v>
      </c>
      <c r="I71" s="68">
        <f>G71/F71*100</f>
        <v>100</v>
      </c>
    </row>
    <row r="72" spans="1:11" ht="28.5" customHeight="1" x14ac:dyDescent="0.25">
      <c r="A72" s="89"/>
      <c r="B72" s="79" t="s">
        <v>159</v>
      </c>
      <c r="C72" s="87" t="s">
        <v>158</v>
      </c>
      <c r="D72" s="73">
        <v>8.1999999999999993</v>
      </c>
      <c r="E72" s="86">
        <v>8.1999999999999993</v>
      </c>
      <c r="F72" s="86">
        <v>3.5</v>
      </c>
      <c r="G72" s="86">
        <v>0</v>
      </c>
      <c r="H72" s="68">
        <f>G72/E72*100</f>
        <v>0</v>
      </c>
      <c r="I72" s="68">
        <v>0</v>
      </c>
    </row>
    <row r="73" spans="1:11" ht="15" customHeight="1" x14ac:dyDescent="0.25">
      <c r="A73" s="89"/>
      <c r="B73" s="79" t="s">
        <v>157</v>
      </c>
      <c r="C73" s="87" t="s">
        <v>156</v>
      </c>
      <c r="D73" s="73">
        <v>0</v>
      </c>
      <c r="E73" s="86">
        <v>0</v>
      </c>
      <c r="F73" s="86">
        <v>0</v>
      </c>
      <c r="G73" s="86">
        <v>0</v>
      </c>
      <c r="H73" s="68">
        <v>0</v>
      </c>
      <c r="I73" s="68">
        <v>0</v>
      </c>
    </row>
    <row r="74" spans="1:11" ht="30" customHeight="1" x14ac:dyDescent="0.25">
      <c r="A74" s="89"/>
      <c r="B74" s="79" t="s">
        <v>155</v>
      </c>
      <c r="C74" s="87" t="s">
        <v>154</v>
      </c>
      <c r="D74" s="73">
        <v>1830.1</v>
      </c>
      <c r="E74" s="86">
        <v>1830.1</v>
      </c>
      <c r="F74" s="86">
        <v>916.3</v>
      </c>
      <c r="G74" s="86">
        <v>916.3</v>
      </c>
      <c r="H74" s="68">
        <f>G74/E74*100</f>
        <v>50.068302278564012</v>
      </c>
      <c r="I74" s="68">
        <f>G74/F74*100</f>
        <v>100</v>
      </c>
      <c r="K74" s="88"/>
    </row>
    <row r="75" spans="1:11" ht="26.25" customHeight="1" x14ac:dyDescent="0.25">
      <c r="A75" s="89"/>
      <c r="B75" s="79" t="s">
        <v>153</v>
      </c>
      <c r="C75" s="87" t="s">
        <v>152</v>
      </c>
      <c r="D75" s="73">
        <v>304.8</v>
      </c>
      <c r="E75" s="86">
        <v>4859.8999999999996</v>
      </c>
      <c r="F75" s="86">
        <v>2450.9</v>
      </c>
      <c r="G75" s="86">
        <v>2251.3000000000002</v>
      </c>
      <c r="H75" s="68">
        <f>G75/E75*100</f>
        <v>46.323998436181824</v>
      </c>
      <c r="I75" s="68">
        <f>G75/F75*100</f>
        <v>91.856052878534427</v>
      </c>
      <c r="K75" s="88"/>
    </row>
    <row r="76" spans="1:11" ht="42.75" customHeight="1" x14ac:dyDescent="0.25">
      <c r="A76" s="29"/>
      <c r="B76" s="79" t="s">
        <v>151</v>
      </c>
      <c r="C76" s="87" t="s">
        <v>150</v>
      </c>
      <c r="D76" s="73">
        <v>12933.8</v>
      </c>
      <c r="E76" s="86">
        <v>12812.9</v>
      </c>
      <c r="F76" s="86">
        <v>7078</v>
      </c>
      <c r="G76" s="86">
        <v>6861</v>
      </c>
      <c r="H76" s="68">
        <f>G76/E76*100</f>
        <v>53.547596562839018</v>
      </c>
      <c r="I76" s="68">
        <f>G76/F76*100</f>
        <v>96.934162192709806</v>
      </c>
      <c r="K76" s="88"/>
    </row>
    <row r="77" spans="1:11" ht="45" x14ac:dyDescent="0.25">
      <c r="A77" s="29"/>
      <c r="B77" s="79" t="s">
        <v>149</v>
      </c>
      <c r="C77" s="87" t="s">
        <v>148</v>
      </c>
      <c r="D77" s="73">
        <v>385359.7</v>
      </c>
      <c r="E77" s="86">
        <v>396564.6</v>
      </c>
      <c r="F77" s="86">
        <v>214073.3</v>
      </c>
      <c r="G77" s="86">
        <v>213540.9</v>
      </c>
      <c r="H77" s="68">
        <f>G77/E77*100</f>
        <v>53.847695936551062</v>
      </c>
      <c r="I77" s="68">
        <f>G77/F77*100</f>
        <v>99.751300138784245</v>
      </c>
      <c r="K77" s="88"/>
    </row>
    <row r="78" spans="1:11" ht="44.25" customHeight="1" x14ac:dyDescent="0.25">
      <c r="A78" s="29"/>
      <c r="B78" s="79" t="s">
        <v>147</v>
      </c>
      <c r="C78" s="87" t="s">
        <v>146</v>
      </c>
      <c r="D78" s="73">
        <v>1411.2</v>
      </c>
      <c r="E78" s="86">
        <v>1329.7</v>
      </c>
      <c r="F78" s="86">
        <v>705.6</v>
      </c>
      <c r="G78" s="86">
        <v>587.29999999999995</v>
      </c>
      <c r="H78" s="68">
        <f>G78/E78*100</f>
        <v>44.167857411446185</v>
      </c>
      <c r="I78" s="68">
        <f>G78/F78*100</f>
        <v>83.234126984126974</v>
      </c>
      <c r="K78" s="88"/>
    </row>
    <row r="79" spans="1:11" ht="30.75" customHeight="1" x14ac:dyDescent="0.25">
      <c r="A79" s="29"/>
      <c r="B79" s="79" t="s">
        <v>145</v>
      </c>
      <c r="C79" s="87" t="s">
        <v>144</v>
      </c>
      <c r="D79" s="73">
        <v>0</v>
      </c>
      <c r="E79" s="86">
        <v>191</v>
      </c>
      <c r="F79" s="86">
        <v>93.7</v>
      </c>
      <c r="G79" s="86">
        <v>93.7</v>
      </c>
      <c r="H79" s="68">
        <f>G79/E79*100</f>
        <v>49.05759162303665</v>
      </c>
      <c r="I79" s="68">
        <v>0</v>
      </c>
      <c r="K79" s="88"/>
    </row>
    <row r="80" spans="1:11" ht="66.75" customHeight="1" x14ac:dyDescent="0.25">
      <c r="A80" s="29"/>
      <c r="B80" s="79" t="s">
        <v>143</v>
      </c>
      <c r="C80" s="87" t="s">
        <v>142</v>
      </c>
      <c r="D80" s="73">
        <v>0</v>
      </c>
      <c r="E80" s="86">
        <v>0</v>
      </c>
      <c r="F80" s="86">
        <v>0</v>
      </c>
      <c r="G80" s="86">
        <v>0</v>
      </c>
      <c r="H80" s="68">
        <v>0</v>
      </c>
      <c r="I80" s="68">
        <v>0</v>
      </c>
    </row>
    <row r="81" spans="1:9" ht="91.5" customHeight="1" x14ac:dyDescent="0.25">
      <c r="A81" s="32"/>
      <c r="B81" s="79" t="s">
        <v>141</v>
      </c>
      <c r="C81" s="33" t="s">
        <v>140</v>
      </c>
      <c r="D81" s="73">
        <v>6949.6</v>
      </c>
      <c r="E81" s="86">
        <v>4562.6000000000004</v>
      </c>
      <c r="F81" s="86">
        <v>1158.3</v>
      </c>
      <c r="G81" s="86">
        <v>0</v>
      </c>
      <c r="H81" s="68">
        <f>G81/E81*100</f>
        <v>0</v>
      </c>
      <c r="I81" s="68">
        <v>0</v>
      </c>
    </row>
    <row r="82" spans="1:9" ht="18" customHeight="1" x14ac:dyDescent="0.25">
      <c r="A82" s="29"/>
      <c r="B82" s="29">
        <v>20204</v>
      </c>
      <c r="C82" s="85" t="s">
        <v>139</v>
      </c>
      <c r="D82" s="66">
        <f>D83+D84</f>
        <v>2549.85</v>
      </c>
      <c r="E82" s="66">
        <f>E83+E84</f>
        <v>2680.7999999999997</v>
      </c>
      <c r="F82" s="66">
        <f>F83+F84</f>
        <v>1392.7</v>
      </c>
      <c r="G82" s="66">
        <f>G83+G84</f>
        <v>1181.5999999999999</v>
      </c>
      <c r="H82" s="68">
        <f>G82/E82*100</f>
        <v>44.076395105938523</v>
      </c>
      <c r="I82" s="68">
        <f>G82/F82*100</f>
        <v>84.842392475048456</v>
      </c>
    </row>
    <row r="83" spans="1:9" s="5" customFormat="1" ht="90" customHeight="1" x14ac:dyDescent="0.25">
      <c r="A83" s="84" t="s">
        <v>138</v>
      </c>
      <c r="B83" s="79" t="s">
        <v>137</v>
      </c>
      <c r="C83" s="83" t="s">
        <v>136</v>
      </c>
      <c r="D83" s="73">
        <v>2402.65</v>
      </c>
      <c r="E83" s="73">
        <v>2533.6</v>
      </c>
      <c r="F83" s="73">
        <v>1392.7</v>
      </c>
      <c r="G83" s="74">
        <v>1181.5999999999999</v>
      </c>
      <c r="H83" s="68">
        <f>G83/E83*100</f>
        <v>46.637196084622666</v>
      </c>
      <c r="I83" s="68">
        <f>G83/F83*100</f>
        <v>84.842392475048456</v>
      </c>
    </row>
    <row r="84" spans="1:9" ht="31.5" customHeight="1" x14ac:dyDescent="0.25">
      <c r="A84" s="84"/>
      <c r="B84" s="79" t="s">
        <v>135</v>
      </c>
      <c r="C84" s="83" t="s">
        <v>134</v>
      </c>
      <c r="D84" s="73">
        <v>147.19999999999999</v>
      </c>
      <c r="E84" s="73">
        <v>147.19999999999999</v>
      </c>
      <c r="F84" s="73">
        <v>0</v>
      </c>
      <c r="G84" s="74">
        <v>0</v>
      </c>
      <c r="H84" s="68">
        <f>G84/E84*100</f>
        <v>0</v>
      </c>
      <c r="I84" s="68">
        <v>0</v>
      </c>
    </row>
    <row r="85" spans="1:9" ht="34.5" customHeight="1" x14ac:dyDescent="0.25">
      <c r="A85" s="80"/>
      <c r="B85" s="82" t="s">
        <v>133</v>
      </c>
      <c r="C85" s="81" t="s">
        <v>132</v>
      </c>
      <c r="D85" s="66">
        <f>D86</f>
        <v>150</v>
      </c>
      <c r="E85" s="66">
        <f>E86</f>
        <v>150</v>
      </c>
      <c r="F85" s="66">
        <f>F86</f>
        <v>0</v>
      </c>
      <c r="G85" s="66">
        <f>G86</f>
        <v>0</v>
      </c>
      <c r="H85" s="65">
        <f>G85/E85*100</f>
        <v>0</v>
      </c>
      <c r="I85" s="65">
        <v>0</v>
      </c>
    </row>
    <row r="86" spans="1:9" ht="30" customHeight="1" x14ac:dyDescent="0.25">
      <c r="A86" s="80"/>
      <c r="B86" s="79" t="s">
        <v>131</v>
      </c>
      <c r="C86" s="78" t="s">
        <v>130</v>
      </c>
      <c r="D86" s="73">
        <v>150</v>
      </c>
      <c r="E86" s="73">
        <v>150</v>
      </c>
      <c r="F86" s="73">
        <v>0</v>
      </c>
      <c r="G86" s="74">
        <v>0</v>
      </c>
      <c r="H86" s="68">
        <f>G86/E86*100</f>
        <v>0</v>
      </c>
      <c r="I86" s="68">
        <v>0</v>
      </c>
    </row>
    <row r="87" spans="1:9" ht="54.75" customHeight="1" x14ac:dyDescent="0.25">
      <c r="A87" s="29"/>
      <c r="B87" s="29">
        <v>21800</v>
      </c>
      <c r="C87" s="77" t="s">
        <v>129</v>
      </c>
      <c r="D87" s="66">
        <f>D88</f>
        <v>200</v>
      </c>
      <c r="E87" s="66">
        <f>E88</f>
        <v>204</v>
      </c>
      <c r="F87" s="66">
        <f>F88</f>
        <v>204</v>
      </c>
      <c r="G87" s="66">
        <f>G88</f>
        <v>142.1</v>
      </c>
      <c r="H87" s="65">
        <f>G87/E87*100</f>
        <v>69.656862745098039</v>
      </c>
      <c r="I87" s="65">
        <f>G87/F87*100</f>
        <v>69.656862745098039</v>
      </c>
    </row>
    <row r="88" spans="1:9" ht="69" customHeight="1" x14ac:dyDescent="0.25">
      <c r="A88" s="29"/>
      <c r="B88" s="32"/>
      <c r="C88" s="76" t="s">
        <v>128</v>
      </c>
      <c r="D88" s="75">
        <v>200</v>
      </c>
      <c r="E88" s="75">
        <v>204</v>
      </c>
      <c r="F88" s="74">
        <v>204</v>
      </c>
      <c r="G88" s="73">
        <v>142.1</v>
      </c>
      <c r="H88" s="68">
        <f>G88/E88*100</f>
        <v>69.656862745098039</v>
      </c>
      <c r="I88" s="65">
        <f>G88/F88*100</f>
        <v>69.656862745098039</v>
      </c>
    </row>
    <row r="89" spans="1:9" ht="55.5" customHeight="1" x14ac:dyDescent="0.25">
      <c r="A89" s="29"/>
      <c r="B89" s="29">
        <v>21900</v>
      </c>
      <c r="C89" s="77" t="s">
        <v>127</v>
      </c>
      <c r="D89" s="66">
        <f>D90</f>
        <v>-500</v>
      </c>
      <c r="E89" s="66">
        <f>E90</f>
        <v>-926</v>
      </c>
      <c r="F89" s="66">
        <f>F90</f>
        <v>-926</v>
      </c>
      <c r="G89" s="66">
        <f>G90</f>
        <v>-2137</v>
      </c>
      <c r="H89" s="65">
        <f>G89/E89*100</f>
        <v>230.77753779697625</v>
      </c>
      <c r="I89" s="65">
        <f>G89/F89*100</f>
        <v>230.77753779697625</v>
      </c>
    </row>
    <row r="90" spans="1:9" ht="62.25" customHeight="1" x14ac:dyDescent="0.25">
      <c r="A90" s="29"/>
      <c r="B90" s="32"/>
      <c r="C90" s="76" t="s">
        <v>126</v>
      </c>
      <c r="D90" s="75">
        <v>-500</v>
      </c>
      <c r="E90" s="75">
        <v>-926</v>
      </c>
      <c r="F90" s="74">
        <v>-926</v>
      </c>
      <c r="G90" s="73">
        <v>-2137</v>
      </c>
      <c r="H90" s="68">
        <f>G90/E90*100</f>
        <v>230.77753779697625</v>
      </c>
      <c r="I90" s="68">
        <f>G90/F90*100</f>
        <v>230.77753779697625</v>
      </c>
    </row>
    <row r="91" spans="1:9" ht="19.5" customHeight="1" x14ac:dyDescent="0.25">
      <c r="A91" s="72"/>
      <c r="B91" s="71"/>
      <c r="C91" s="70" t="s">
        <v>125</v>
      </c>
      <c r="D91" s="69">
        <f>D8+D36</f>
        <v>757761.84999999986</v>
      </c>
      <c r="E91" s="69">
        <f>E8+E36</f>
        <v>823728.29999999993</v>
      </c>
      <c r="F91" s="69">
        <f>F8+F36</f>
        <v>405941.3</v>
      </c>
      <c r="G91" s="69">
        <f>G8+G36</f>
        <v>395562.69999999995</v>
      </c>
      <c r="H91" s="65">
        <f>G91/E91*100</f>
        <v>48.021016153020355</v>
      </c>
      <c r="I91" s="65">
        <f>G91/F91*100</f>
        <v>97.443324933925169</v>
      </c>
    </row>
    <row r="92" spans="1:9" ht="18.75" customHeight="1" x14ac:dyDescent="0.25">
      <c r="A92" s="29"/>
      <c r="B92" s="29"/>
      <c r="C92" s="67" t="s">
        <v>111</v>
      </c>
      <c r="D92" s="66"/>
      <c r="E92" s="66"/>
      <c r="F92" s="66"/>
      <c r="G92" s="66"/>
      <c r="H92" s="68"/>
      <c r="I92" s="68"/>
    </row>
    <row r="93" spans="1:9" ht="15.75" x14ac:dyDescent="0.25">
      <c r="A93" s="29"/>
      <c r="B93" s="29"/>
      <c r="C93" s="67" t="s">
        <v>124</v>
      </c>
      <c r="D93" s="66">
        <f>D8</f>
        <v>150286.1</v>
      </c>
      <c r="E93" s="66">
        <f>E8</f>
        <v>150286.1</v>
      </c>
      <c r="F93" s="66">
        <f>F8</f>
        <v>76813.799999999988</v>
      </c>
      <c r="G93" s="66">
        <f>G8</f>
        <v>78388.799999999988</v>
      </c>
      <c r="H93" s="65">
        <f>G93/E93*100</f>
        <v>52.159714038756732</v>
      </c>
      <c r="I93" s="65">
        <f>G93/F93*100</f>
        <v>102.05041281644705</v>
      </c>
    </row>
    <row r="94" spans="1:9" ht="14.25" x14ac:dyDescent="0.2">
      <c r="A94" s="64" t="s">
        <v>123</v>
      </c>
      <c r="B94" s="64"/>
      <c r="C94" s="64"/>
      <c r="D94" s="64"/>
      <c r="E94" s="64"/>
      <c r="F94" s="64"/>
      <c r="G94" s="64"/>
      <c r="H94" s="64"/>
      <c r="I94" s="64"/>
    </row>
    <row r="95" spans="1:9" s="2" customFormat="1" ht="18.75" x14ac:dyDescent="0.3">
      <c r="A95" s="44"/>
      <c r="B95" s="44"/>
      <c r="C95" s="63" t="s">
        <v>123</v>
      </c>
      <c r="D95" s="63"/>
      <c r="E95" s="63"/>
      <c r="F95" s="63"/>
      <c r="G95" s="63"/>
      <c r="H95" s="63"/>
      <c r="I95" s="63"/>
    </row>
    <row r="96" spans="1:9" ht="15.75" x14ac:dyDescent="0.25">
      <c r="A96" s="56">
        <v>1</v>
      </c>
      <c r="B96" s="62" t="s">
        <v>122</v>
      </c>
      <c r="C96" s="61" t="s">
        <v>121</v>
      </c>
      <c r="D96" s="53">
        <f>D97+D101+D104+D110+D116+D117+D118+D119</f>
        <v>47193.4</v>
      </c>
      <c r="E96" s="53">
        <f>E97+E101+E104+E110+E116+E117+E118+E119</f>
        <v>52228.600000000006</v>
      </c>
      <c r="F96" s="53">
        <f>F97+F101+F104+F110+F116+F117+F118+F119</f>
        <v>18227.599999999999</v>
      </c>
      <c r="G96" s="53">
        <f>G97+G101+G104+G110+G116+G117+G118+G119</f>
        <v>18150.330000000002</v>
      </c>
      <c r="H96" s="53">
        <f>G96/E96*100</f>
        <v>34.751706919197531</v>
      </c>
      <c r="I96" s="60">
        <f>G96/F96*100</f>
        <v>99.576082424455237</v>
      </c>
    </row>
    <row r="97" spans="1:9" ht="33" customHeight="1" x14ac:dyDescent="0.25">
      <c r="A97" s="29"/>
      <c r="B97" s="28" t="s">
        <v>120</v>
      </c>
      <c r="C97" s="33" t="s">
        <v>119</v>
      </c>
      <c r="D97" s="26">
        <v>899.4</v>
      </c>
      <c r="E97" s="26">
        <v>899.4</v>
      </c>
      <c r="F97" s="26">
        <v>480.8</v>
      </c>
      <c r="G97" s="26">
        <v>480.76</v>
      </c>
      <c r="H97" s="25">
        <f>G97/E97*100</f>
        <v>53.453413386702245</v>
      </c>
      <c r="I97" s="25">
        <f>G97/F97*100</f>
        <v>99.991680532445912</v>
      </c>
    </row>
    <row r="98" spans="1:9" ht="15" x14ac:dyDescent="0.25">
      <c r="A98" s="29"/>
      <c r="B98" s="28"/>
      <c r="C98" s="27" t="s">
        <v>111</v>
      </c>
      <c r="D98" s="26"/>
      <c r="E98" s="26"/>
      <c r="F98" s="26"/>
      <c r="G98" s="57"/>
      <c r="H98" s="25"/>
      <c r="I98" s="24"/>
    </row>
    <row r="99" spans="1:9" ht="15" x14ac:dyDescent="0.25">
      <c r="A99" s="29"/>
      <c r="B99" s="28"/>
      <c r="C99" s="27" t="s">
        <v>33</v>
      </c>
      <c r="D99" s="26">
        <v>0</v>
      </c>
      <c r="E99" s="26">
        <v>0</v>
      </c>
      <c r="F99" s="26">
        <v>0</v>
      </c>
      <c r="G99" s="26">
        <v>0</v>
      </c>
      <c r="H99" s="25">
        <v>0</v>
      </c>
      <c r="I99" s="24">
        <v>0</v>
      </c>
    </row>
    <row r="100" spans="1:9" ht="15" x14ac:dyDescent="0.25">
      <c r="A100" s="29"/>
      <c r="B100" s="28"/>
      <c r="C100" s="27" t="s">
        <v>32</v>
      </c>
      <c r="D100" s="26">
        <v>0</v>
      </c>
      <c r="E100" s="26">
        <v>0</v>
      </c>
      <c r="F100" s="26">
        <v>0</v>
      </c>
      <c r="G100" s="26">
        <v>0</v>
      </c>
      <c r="H100" s="25">
        <v>0</v>
      </c>
      <c r="I100" s="24">
        <v>0</v>
      </c>
    </row>
    <row r="101" spans="1:9" ht="30" x14ac:dyDescent="0.25">
      <c r="A101" s="29"/>
      <c r="B101" s="28" t="s">
        <v>118</v>
      </c>
      <c r="C101" s="33" t="s">
        <v>117</v>
      </c>
      <c r="D101" s="26">
        <v>3222.2</v>
      </c>
      <c r="E101" s="26">
        <v>2653.2</v>
      </c>
      <c r="F101" s="26">
        <v>1139</v>
      </c>
      <c r="G101" s="26">
        <v>1139</v>
      </c>
      <c r="H101" s="25">
        <f>G101/E101*100</f>
        <v>42.929292929292934</v>
      </c>
      <c r="I101" s="24">
        <f>G101/F101*100</f>
        <v>100</v>
      </c>
    </row>
    <row r="102" spans="1:9" ht="15" x14ac:dyDescent="0.25">
      <c r="A102" s="29"/>
      <c r="B102" s="28"/>
      <c r="C102" s="27" t="s">
        <v>33</v>
      </c>
      <c r="D102" s="26">
        <v>2224.75</v>
      </c>
      <c r="E102" s="26">
        <v>1768.5</v>
      </c>
      <c r="F102" s="26">
        <v>781.3</v>
      </c>
      <c r="G102" s="26">
        <v>781.3</v>
      </c>
      <c r="H102" s="25">
        <f>G102/E102*100</f>
        <v>44.178682499293181</v>
      </c>
      <c r="I102" s="24">
        <f>G102/F102*100</f>
        <v>100</v>
      </c>
    </row>
    <row r="103" spans="1:9" ht="15" x14ac:dyDescent="0.25">
      <c r="A103" s="29"/>
      <c r="B103" s="28"/>
      <c r="C103" s="27" t="s">
        <v>32</v>
      </c>
      <c r="D103" s="26">
        <v>671.9</v>
      </c>
      <c r="E103" s="26">
        <v>534.16</v>
      </c>
      <c r="F103" s="26">
        <v>215.3</v>
      </c>
      <c r="G103" s="26">
        <v>215.3</v>
      </c>
      <c r="H103" s="25">
        <f>G103/E103*100</f>
        <v>40.306275273326349</v>
      </c>
      <c r="I103" s="24">
        <f>G103/F103*100</f>
        <v>100</v>
      </c>
    </row>
    <row r="104" spans="1:9" ht="45" x14ac:dyDescent="0.25">
      <c r="A104" s="29"/>
      <c r="B104" s="28" t="s">
        <v>116</v>
      </c>
      <c r="C104" s="33" t="s">
        <v>115</v>
      </c>
      <c r="D104" s="26">
        <v>21216.9</v>
      </c>
      <c r="E104" s="26">
        <v>21485.4</v>
      </c>
      <c r="F104" s="26">
        <v>9814.7999999999993</v>
      </c>
      <c r="G104" s="26">
        <v>9795.17</v>
      </c>
      <c r="H104" s="25">
        <f>G104/E104*100</f>
        <v>45.589888947843647</v>
      </c>
      <c r="I104" s="24">
        <f>G104/F104*100</f>
        <v>99.79999592452215</v>
      </c>
    </row>
    <row r="105" spans="1:9" ht="15" x14ac:dyDescent="0.25">
      <c r="A105" s="29"/>
      <c r="B105" s="28"/>
      <c r="C105" s="33" t="s">
        <v>114</v>
      </c>
      <c r="D105" s="26"/>
      <c r="E105" s="26"/>
      <c r="F105" s="26"/>
      <c r="G105" s="26"/>
      <c r="H105" s="25"/>
      <c r="I105" s="24"/>
    </row>
    <row r="106" spans="1:9" ht="15" x14ac:dyDescent="0.25">
      <c r="A106" s="29"/>
      <c r="B106" s="28"/>
      <c r="C106" s="27" t="s">
        <v>33</v>
      </c>
      <c r="D106" s="26">
        <v>11009.7</v>
      </c>
      <c r="E106" s="26">
        <v>11009.7</v>
      </c>
      <c r="F106" s="26">
        <v>5322.7</v>
      </c>
      <c r="G106" s="26">
        <v>5322.7</v>
      </c>
      <c r="H106" s="25">
        <f>G106/E106*100</f>
        <v>48.345549833328789</v>
      </c>
      <c r="I106" s="24">
        <f>G106/F106*100</f>
        <v>100</v>
      </c>
    </row>
    <row r="107" spans="1:9" ht="15" x14ac:dyDescent="0.25">
      <c r="A107" s="29"/>
      <c r="B107" s="28"/>
      <c r="C107" s="27" t="s">
        <v>32</v>
      </c>
      <c r="D107" s="26">
        <v>3324.9</v>
      </c>
      <c r="E107" s="26">
        <v>3324.9</v>
      </c>
      <c r="F107" s="26">
        <v>1479.3</v>
      </c>
      <c r="G107" s="26">
        <v>1479.3</v>
      </c>
      <c r="H107" s="25">
        <f>G107/E107*100</f>
        <v>44.491563656049806</v>
      </c>
      <c r="I107" s="24">
        <f>G107/F107*100</f>
        <v>100</v>
      </c>
    </row>
    <row r="108" spans="1:9" ht="15" x14ac:dyDescent="0.25">
      <c r="A108" s="29"/>
      <c r="B108" s="28"/>
      <c r="C108" s="27" t="s">
        <v>76</v>
      </c>
      <c r="D108" s="26">
        <v>4902.8999999999996</v>
      </c>
      <c r="E108" s="26">
        <v>4773.8999999999996</v>
      </c>
      <c r="F108" s="26">
        <v>2110.9</v>
      </c>
      <c r="G108" s="26">
        <v>2038.4</v>
      </c>
      <c r="H108" s="25">
        <f>G108/E108*100</f>
        <v>42.698841617964348</v>
      </c>
      <c r="I108" s="24">
        <f>G108/F108*100</f>
        <v>96.565446018286039</v>
      </c>
    </row>
    <row r="109" spans="1:9" ht="15" x14ac:dyDescent="0.25">
      <c r="A109" s="29"/>
      <c r="B109" s="28"/>
      <c r="C109" s="27" t="s">
        <v>30</v>
      </c>
      <c r="D109" s="26">
        <v>1936</v>
      </c>
      <c r="E109" s="26">
        <v>2174.1</v>
      </c>
      <c r="F109" s="26">
        <v>884.7</v>
      </c>
      <c r="G109" s="26">
        <v>876.5</v>
      </c>
      <c r="H109" s="25">
        <f>G109/E109*100</f>
        <v>40.315532864173683</v>
      </c>
      <c r="I109" s="24">
        <f>G109/F109*100</f>
        <v>99.073132135187052</v>
      </c>
    </row>
    <row r="110" spans="1:9" ht="33" customHeight="1" x14ac:dyDescent="0.25">
      <c r="A110" s="29"/>
      <c r="B110" s="28" t="s">
        <v>113</v>
      </c>
      <c r="C110" s="33" t="s">
        <v>112</v>
      </c>
      <c r="D110" s="26">
        <v>6396</v>
      </c>
      <c r="E110" s="26">
        <v>7313.3</v>
      </c>
      <c r="F110" s="26">
        <v>3238</v>
      </c>
      <c r="G110" s="26">
        <v>3238</v>
      </c>
      <c r="H110" s="25">
        <f>G110/E110*100</f>
        <v>44.275498065168939</v>
      </c>
      <c r="I110" s="24">
        <f>G110/F110*100</f>
        <v>100</v>
      </c>
    </row>
    <row r="111" spans="1:9" ht="15" x14ac:dyDescent="0.25">
      <c r="A111" s="29"/>
      <c r="B111" s="28"/>
      <c r="C111" s="27" t="s">
        <v>111</v>
      </c>
      <c r="D111" s="26"/>
      <c r="E111" s="26"/>
      <c r="F111" s="26"/>
      <c r="G111" s="26"/>
      <c r="H111" s="25"/>
      <c r="I111" s="24"/>
    </row>
    <row r="112" spans="1:9" ht="15" x14ac:dyDescent="0.25">
      <c r="A112" s="29"/>
      <c r="B112" s="28"/>
      <c r="C112" s="27" t="s">
        <v>33</v>
      </c>
      <c r="D112" s="26">
        <v>3655.8</v>
      </c>
      <c r="E112" s="26">
        <v>4112</v>
      </c>
      <c r="F112" s="26">
        <v>1889.4</v>
      </c>
      <c r="G112" s="26">
        <v>1889.4</v>
      </c>
      <c r="H112" s="25">
        <f>G112/E112*100</f>
        <v>45.94844357976654</v>
      </c>
      <c r="I112" s="24">
        <f>G112/F112*100</f>
        <v>100</v>
      </c>
    </row>
    <row r="113" spans="1:9" ht="15" x14ac:dyDescent="0.25">
      <c r="A113" s="29"/>
      <c r="B113" s="28"/>
      <c r="C113" s="27" t="s">
        <v>32</v>
      </c>
      <c r="D113" s="26">
        <v>1104.0999999999999</v>
      </c>
      <c r="E113" s="26">
        <v>1241.9000000000001</v>
      </c>
      <c r="F113" s="26">
        <v>520.79999999999995</v>
      </c>
      <c r="G113" s="26">
        <v>520.79999999999995</v>
      </c>
      <c r="H113" s="25">
        <f>G113/E113*100</f>
        <v>41.935743618648836</v>
      </c>
      <c r="I113" s="24">
        <f>G113/F113*100</f>
        <v>100</v>
      </c>
    </row>
    <row r="114" spans="1:9" ht="15" x14ac:dyDescent="0.25">
      <c r="A114" s="29"/>
      <c r="B114" s="28"/>
      <c r="C114" s="27" t="s">
        <v>76</v>
      </c>
      <c r="D114" s="26">
        <v>1317.2</v>
      </c>
      <c r="E114" s="26">
        <v>1213.5</v>
      </c>
      <c r="F114" s="26">
        <v>442.3</v>
      </c>
      <c r="G114" s="26">
        <v>438.1</v>
      </c>
      <c r="H114" s="25">
        <f>G114/E114*100</f>
        <v>36.102183765966217</v>
      </c>
      <c r="I114" s="24">
        <f>G114/F114*100</f>
        <v>99.050418268143787</v>
      </c>
    </row>
    <row r="115" spans="1:9" ht="15" x14ac:dyDescent="0.25">
      <c r="A115" s="29"/>
      <c r="B115" s="28"/>
      <c r="C115" s="27" t="s">
        <v>30</v>
      </c>
      <c r="D115" s="26">
        <v>312.8</v>
      </c>
      <c r="E115" s="26">
        <v>727.8</v>
      </c>
      <c r="F115" s="26">
        <v>381.3</v>
      </c>
      <c r="G115" s="26">
        <v>381.3</v>
      </c>
      <c r="H115" s="25">
        <f>G115/E115*100</f>
        <v>52.390766694146748</v>
      </c>
      <c r="I115" s="24">
        <f>G115/F115*100</f>
        <v>100</v>
      </c>
    </row>
    <row r="116" spans="1:9" ht="17.25" customHeight="1" x14ac:dyDescent="0.25">
      <c r="A116" s="29"/>
      <c r="B116" s="28" t="s">
        <v>110</v>
      </c>
      <c r="C116" s="33" t="s">
        <v>109</v>
      </c>
      <c r="D116" s="26">
        <v>0</v>
      </c>
      <c r="E116" s="26">
        <v>0</v>
      </c>
      <c r="F116" s="26">
        <v>0</v>
      </c>
      <c r="G116" s="26">
        <v>0</v>
      </c>
      <c r="H116" s="25">
        <v>0</v>
      </c>
      <c r="I116" s="24">
        <v>0</v>
      </c>
    </row>
    <row r="117" spans="1:9" ht="18" customHeight="1" x14ac:dyDescent="0.25">
      <c r="A117" s="29"/>
      <c r="B117" s="28" t="s">
        <v>108</v>
      </c>
      <c r="C117" s="33" t="s">
        <v>107</v>
      </c>
      <c r="D117" s="26">
        <v>500</v>
      </c>
      <c r="E117" s="26">
        <v>396.9</v>
      </c>
      <c r="F117" s="26">
        <v>0</v>
      </c>
      <c r="G117" s="26">
        <v>0</v>
      </c>
      <c r="H117" s="25">
        <f>G117/E117*100</f>
        <v>0</v>
      </c>
      <c r="I117" s="24">
        <v>0</v>
      </c>
    </row>
    <row r="118" spans="1:9" ht="15" x14ac:dyDescent="0.25">
      <c r="A118" s="29"/>
      <c r="B118" s="28" t="s">
        <v>106</v>
      </c>
      <c r="C118" s="27" t="s">
        <v>105</v>
      </c>
      <c r="D118" s="26">
        <v>0</v>
      </c>
      <c r="E118" s="26">
        <v>0</v>
      </c>
      <c r="F118" s="26">
        <v>0</v>
      </c>
      <c r="G118" s="26">
        <v>0</v>
      </c>
      <c r="H118" s="25">
        <v>0</v>
      </c>
      <c r="I118" s="24">
        <v>0</v>
      </c>
    </row>
    <row r="119" spans="1:9" ht="15" x14ac:dyDescent="0.25">
      <c r="A119" s="29"/>
      <c r="B119" s="28" t="s">
        <v>104</v>
      </c>
      <c r="C119" s="27" t="s">
        <v>103</v>
      </c>
      <c r="D119" s="26">
        <v>14958.9</v>
      </c>
      <c r="E119" s="26">
        <v>19480.400000000001</v>
      </c>
      <c r="F119" s="26">
        <v>3555</v>
      </c>
      <c r="G119" s="26">
        <v>3497.4</v>
      </c>
      <c r="H119" s="25">
        <f>G119/E119*100</f>
        <v>17.953430114371365</v>
      </c>
      <c r="I119" s="24">
        <f>G119/F119*100</f>
        <v>98.379746835443044</v>
      </c>
    </row>
    <row r="120" spans="1:9" ht="15" x14ac:dyDescent="0.25">
      <c r="A120" s="29"/>
      <c r="B120" s="28"/>
      <c r="C120" s="27" t="s">
        <v>33</v>
      </c>
      <c r="D120" s="26">
        <v>3809.8</v>
      </c>
      <c r="E120" s="26">
        <v>4089.2</v>
      </c>
      <c r="F120" s="26">
        <v>1846.1</v>
      </c>
      <c r="G120" s="26">
        <v>1825.1</v>
      </c>
      <c r="H120" s="25">
        <f>G120/E120*100</f>
        <v>44.632201897681703</v>
      </c>
      <c r="I120" s="24">
        <f>G120/F120*100</f>
        <v>98.862466821948971</v>
      </c>
    </row>
    <row r="121" spans="1:9" ht="15" x14ac:dyDescent="0.25">
      <c r="A121" s="29"/>
      <c r="B121" s="28"/>
      <c r="C121" s="27" t="s">
        <v>32</v>
      </c>
      <c r="D121" s="26">
        <v>1150.5999999999999</v>
      </c>
      <c r="E121" s="26">
        <v>1234.9000000000001</v>
      </c>
      <c r="F121" s="26">
        <v>510.7</v>
      </c>
      <c r="G121" s="26">
        <v>475.1</v>
      </c>
      <c r="H121" s="25">
        <f>G121/E121*100</f>
        <v>38.472750830026719</v>
      </c>
      <c r="I121" s="24">
        <f>G121/F121*100</f>
        <v>93.02917564127668</v>
      </c>
    </row>
    <row r="122" spans="1:9" s="3" customFormat="1" ht="15.75" x14ac:dyDescent="0.25">
      <c r="A122" s="56">
        <v>2</v>
      </c>
      <c r="B122" s="55" t="s">
        <v>102</v>
      </c>
      <c r="C122" s="54" t="s">
        <v>101</v>
      </c>
      <c r="D122" s="53">
        <f>D123</f>
        <v>1830.1</v>
      </c>
      <c r="E122" s="53">
        <f>E123</f>
        <v>1830.1</v>
      </c>
      <c r="F122" s="53">
        <f>F123</f>
        <v>916.3</v>
      </c>
      <c r="G122" s="53">
        <f>SUM(G123)</f>
        <v>916.3</v>
      </c>
      <c r="H122" s="46">
        <f>G122/E122*100</f>
        <v>50.068302278564012</v>
      </c>
      <c r="I122" s="45">
        <f>G122/F122*100</f>
        <v>100</v>
      </c>
    </row>
    <row r="123" spans="1:9" ht="15" x14ac:dyDescent="0.25">
      <c r="A123" s="29"/>
      <c r="B123" s="28" t="s">
        <v>100</v>
      </c>
      <c r="C123" s="33" t="s">
        <v>99</v>
      </c>
      <c r="D123" s="26">
        <v>1830.1</v>
      </c>
      <c r="E123" s="26">
        <v>1830.1</v>
      </c>
      <c r="F123" s="26">
        <v>916.3</v>
      </c>
      <c r="G123" s="26">
        <v>916.3</v>
      </c>
      <c r="H123" s="25">
        <f>G123/E123*100</f>
        <v>50.068302278564012</v>
      </c>
      <c r="I123" s="24">
        <f>G123/F123*100</f>
        <v>100</v>
      </c>
    </row>
    <row r="124" spans="1:9" ht="15" x14ac:dyDescent="0.25">
      <c r="A124" s="29"/>
      <c r="B124" s="28"/>
      <c r="C124" s="27" t="s">
        <v>33</v>
      </c>
      <c r="D124" s="26">
        <v>0</v>
      </c>
      <c r="E124" s="26">
        <v>0</v>
      </c>
      <c r="F124" s="26">
        <v>0</v>
      </c>
      <c r="G124" s="26">
        <v>0</v>
      </c>
      <c r="H124" s="25">
        <v>0</v>
      </c>
      <c r="I124" s="24">
        <v>0</v>
      </c>
    </row>
    <row r="125" spans="1:9" ht="15" x14ac:dyDescent="0.25">
      <c r="A125" s="29"/>
      <c r="B125" s="28"/>
      <c r="C125" s="27" t="s">
        <v>32</v>
      </c>
      <c r="D125" s="26">
        <v>0</v>
      </c>
      <c r="E125" s="26">
        <v>0</v>
      </c>
      <c r="F125" s="26">
        <v>0</v>
      </c>
      <c r="G125" s="26">
        <v>0</v>
      </c>
      <c r="H125" s="25">
        <v>0</v>
      </c>
      <c r="I125" s="24">
        <v>0</v>
      </c>
    </row>
    <row r="126" spans="1:9" ht="15.75" x14ac:dyDescent="0.25">
      <c r="A126" s="56">
        <v>3</v>
      </c>
      <c r="B126" s="55" t="s">
        <v>98</v>
      </c>
      <c r="C126" s="54" t="s">
        <v>97</v>
      </c>
      <c r="D126" s="53">
        <f>D127+D128</f>
        <v>1476</v>
      </c>
      <c r="E126" s="53">
        <f>E127+E128</f>
        <v>3190.94</v>
      </c>
      <c r="F126" s="53">
        <f>F127+F128</f>
        <v>2326.6999999999998</v>
      </c>
      <c r="G126" s="53">
        <f>G127+G128</f>
        <v>2326.65</v>
      </c>
      <c r="H126" s="46">
        <f>G126/E126*100</f>
        <v>72.914250973067496</v>
      </c>
      <c r="I126" s="45">
        <f>G126/F126*100</f>
        <v>99.997851033652836</v>
      </c>
    </row>
    <row r="127" spans="1:9" ht="30" x14ac:dyDescent="0.25">
      <c r="A127" s="29"/>
      <c r="B127" s="28" t="s">
        <v>96</v>
      </c>
      <c r="C127" s="33" t="s">
        <v>95</v>
      </c>
      <c r="D127" s="26">
        <v>1338.3</v>
      </c>
      <c r="E127" s="26">
        <v>1338.3</v>
      </c>
      <c r="F127" s="26">
        <v>662.5</v>
      </c>
      <c r="G127" s="26">
        <v>662.5</v>
      </c>
      <c r="H127" s="25">
        <f>G127/E127*100</f>
        <v>49.503100948965105</v>
      </c>
      <c r="I127" s="24">
        <f>G127/F127*100</f>
        <v>100</v>
      </c>
    </row>
    <row r="128" spans="1:9" ht="18" customHeight="1" x14ac:dyDescent="0.25">
      <c r="A128" s="29"/>
      <c r="B128" s="28" t="s">
        <v>94</v>
      </c>
      <c r="C128" s="33" t="s">
        <v>93</v>
      </c>
      <c r="D128" s="26">
        <v>137.69999999999999</v>
      </c>
      <c r="E128" s="26">
        <v>1852.64</v>
      </c>
      <c r="F128" s="26">
        <v>1664.2</v>
      </c>
      <c r="G128" s="26">
        <v>1664.15</v>
      </c>
      <c r="H128" s="25">
        <f>G128/E128*100</f>
        <v>89.825870109681318</v>
      </c>
      <c r="I128" s="24">
        <f>G128/F128*100</f>
        <v>99.996995553419069</v>
      </c>
    </row>
    <row r="129" spans="1:11" ht="15.75" x14ac:dyDescent="0.25">
      <c r="A129" s="56">
        <v>4</v>
      </c>
      <c r="B129" s="55" t="s">
        <v>92</v>
      </c>
      <c r="C129" s="54" t="s">
        <v>91</v>
      </c>
      <c r="D129" s="53">
        <f>D130+D133+D134+D135+D136</f>
        <v>22164.600000000002</v>
      </c>
      <c r="E129" s="53">
        <f>E130+E133+E134+E135+E136</f>
        <v>40825.1</v>
      </c>
      <c r="F129" s="53">
        <f>F130+F133+F134+F135+F136</f>
        <v>20907.300000000003</v>
      </c>
      <c r="G129" s="53">
        <f>G130+G133+G134+G135+G136</f>
        <v>16294.5</v>
      </c>
      <c r="H129" s="46">
        <f>G129/E129*100</f>
        <v>39.912945712319136</v>
      </c>
      <c r="I129" s="45">
        <f>G129/F129*100</f>
        <v>77.93689285560545</v>
      </c>
      <c r="K129" s="34"/>
    </row>
    <row r="130" spans="1:11" ht="15" x14ac:dyDescent="0.25">
      <c r="A130" s="29"/>
      <c r="B130" s="28" t="s">
        <v>90</v>
      </c>
      <c r="C130" s="33" t="s">
        <v>89</v>
      </c>
      <c r="D130" s="26">
        <v>3216.7</v>
      </c>
      <c r="E130" s="26">
        <v>3924.4</v>
      </c>
      <c r="F130" s="26">
        <v>1531.7</v>
      </c>
      <c r="G130" s="26">
        <v>1325.9</v>
      </c>
      <c r="H130" s="25">
        <f>G130/E130*100</f>
        <v>33.786056467230665</v>
      </c>
      <c r="I130" s="24">
        <f>G130/F130*100</f>
        <v>86.563948553894363</v>
      </c>
    </row>
    <row r="131" spans="1:11" ht="15" x14ac:dyDescent="0.25">
      <c r="A131" s="29"/>
      <c r="B131" s="28"/>
      <c r="C131" s="27" t="s">
        <v>33</v>
      </c>
      <c r="D131" s="26">
        <v>2051</v>
      </c>
      <c r="E131" s="26">
        <v>2051</v>
      </c>
      <c r="F131" s="26">
        <v>975.3</v>
      </c>
      <c r="G131" s="26">
        <v>926</v>
      </c>
      <c r="H131" s="25">
        <f>G131/E131*100</f>
        <v>45.148707947342757</v>
      </c>
      <c r="I131" s="24">
        <f>G131/F131*100</f>
        <v>94.945145083564029</v>
      </c>
    </row>
    <row r="132" spans="1:11" ht="15" x14ac:dyDescent="0.25">
      <c r="A132" s="29"/>
      <c r="B132" s="28"/>
      <c r="C132" s="27" t="s">
        <v>32</v>
      </c>
      <c r="D132" s="26">
        <v>619.4</v>
      </c>
      <c r="E132" s="26">
        <v>619.4</v>
      </c>
      <c r="F132" s="26">
        <v>306.5</v>
      </c>
      <c r="G132" s="26">
        <v>250.4</v>
      </c>
      <c r="H132" s="25">
        <f>G132/E132*100</f>
        <v>40.426218921536972</v>
      </c>
      <c r="I132" s="24">
        <f>G132/F132*100</f>
        <v>81.696574225122347</v>
      </c>
    </row>
    <row r="133" spans="1:11" ht="15" x14ac:dyDescent="0.25">
      <c r="A133" s="29"/>
      <c r="B133" s="28" t="s">
        <v>88</v>
      </c>
      <c r="C133" s="27" t="s">
        <v>87</v>
      </c>
      <c r="D133" s="26">
        <v>0</v>
      </c>
      <c r="E133" s="26">
        <v>0</v>
      </c>
      <c r="F133" s="26">
        <v>0</v>
      </c>
      <c r="G133" s="26">
        <v>0</v>
      </c>
      <c r="H133" s="25">
        <v>0</v>
      </c>
      <c r="I133" s="24">
        <v>0</v>
      </c>
    </row>
    <row r="134" spans="1:11" ht="15" x14ac:dyDescent="0.25">
      <c r="A134" s="29"/>
      <c r="B134" s="28" t="s">
        <v>86</v>
      </c>
      <c r="C134" s="33" t="s">
        <v>85</v>
      </c>
      <c r="D134" s="26">
        <v>17400.400000000001</v>
      </c>
      <c r="E134" s="26">
        <v>17400.400000000001</v>
      </c>
      <c r="F134" s="26">
        <v>7125.6</v>
      </c>
      <c r="G134" s="26">
        <v>7125.6</v>
      </c>
      <c r="H134" s="25">
        <f>G134/E134*100</f>
        <v>40.95078274062665</v>
      </c>
      <c r="I134" s="24">
        <f>G134/F134*100</f>
        <v>100</v>
      </c>
    </row>
    <row r="135" spans="1:11" ht="15" x14ac:dyDescent="0.25">
      <c r="A135" s="29"/>
      <c r="B135" s="28" t="s">
        <v>84</v>
      </c>
      <c r="C135" s="33" t="s">
        <v>83</v>
      </c>
      <c r="D135" s="26">
        <v>0</v>
      </c>
      <c r="E135" s="26">
        <v>13409.1</v>
      </c>
      <c r="F135" s="26">
        <v>7740</v>
      </c>
      <c r="G135" s="26">
        <v>7740</v>
      </c>
      <c r="H135" s="25">
        <f>G135/E135*100</f>
        <v>57.721994764749304</v>
      </c>
      <c r="I135" s="24">
        <f>G135/F135*100</f>
        <v>100</v>
      </c>
    </row>
    <row r="136" spans="1:11" ht="15" customHeight="1" x14ac:dyDescent="0.25">
      <c r="A136" s="29"/>
      <c r="B136" s="28" t="s">
        <v>82</v>
      </c>
      <c r="C136" s="33" t="s">
        <v>81</v>
      </c>
      <c r="D136" s="26">
        <v>1547.5</v>
      </c>
      <c r="E136" s="26">
        <v>6091.2</v>
      </c>
      <c r="F136" s="26">
        <v>4510</v>
      </c>
      <c r="G136" s="26">
        <v>103</v>
      </c>
      <c r="H136" s="25">
        <f>G136/E136*100</f>
        <v>1.6909640136590491</v>
      </c>
      <c r="I136" s="24">
        <f>G136/F136*100</f>
        <v>2.2838137472283813</v>
      </c>
    </row>
    <row r="137" spans="1:11" ht="15.75" x14ac:dyDescent="0.25">
      <c r="A137" s="56">
        <v>5</v>
      </c>
      <c r="B137" s="55" t="s">
        <v>80</v>
      </c>
      <c r="C137" s="58" t="s">
        <v>79</v>
      </c>
      <c r="D137" s="53">
        <f>D138+D140+D142+D143</f>
        <v>31401.800000000003</v>
      </c>
      <c r="E137" s="53">
        <f>E138+E140+E142+E143</f>
        <v>50619.199999999997</v>
      </c>
      <c r="F137" s="53">
        <f>F138+F140+F142+F143</f>
        <v>18000.2</v>
      </c>
      <c r="G137" s="53">
        <f>G138+G140+G142+G143</f>
        <v>15123.6</v>
      </c>
      <c r="H137" s="46">
        <f>G137/E137*100</f>
        <v>29.877200745962007</v>
      </c>
      <c r="I137" s="45">
        <f>G137/F137*100</f>
        <v>84.019066454817164</v>
      </c>
    </row>
    <row r="138" spans="1:11" ht="15" x14ac:dyDescent="0.25">
      <c r="A138" s="29"/>
      <c r="B138" s="28" t="s">
        <v>78</v>
      </c>
      <c r="C138" s="33" t="s">
        <v>77</v>
      </c>
      <c r="D138" s="26">
        <v>2000</v>
      </c>
      <c r="E138" s="26">
        <v>2000</v>
      </c>
      <c r="F138" s="26">
        <v>0</v>
      </c>
      <c r="G138" s="26">
        <v>0</v>
      </c>
      <c r="H138" s="25">
        <f>G138/E138*100</f>
        <v>0</v>
      </c>
      <c r="I138" s="24">
        <v>0</v>
      </c>
    </row>
    <row r="139" spans="1:11" ht="15" x14ac:dyDescent="0.25">
      <c r="A139" s="29"/>
      <c r="B139" s="28"/>
      <c r="C139" s="31" t="s">
        <v>76</v>
      </c>
      <c r="D139" s="26">
        <v>0</v>
      </c>
      <c r="E139" s="26">
        <v>288.89999999999998</v>
      </c>
      <c r="F139" s="26">
        <v>0</v>
      </c>
      <c r="G139" s="26">
        <v>0</v>
      </c>
      <c r="H139" s="25">
        <f>G139/E139*100</f>
        <v>0</v>
      </c>
      <c r="I139" s="24">
        <v>0</v>
      </c>
    </row>
    <row r="140" spans="1:11" ht="15" x14ac:dyDescent="0.25">
      <c r="A140" s="29"/>
      <c r="B140" s="28" t="s">
        <v>75</v>
      </c>
      <c r="C140" s="31" t="s">
        <v>74</v>
      </c>
      <c r="D140" s="26">
        <v>23898.9</v>
      </c>
      <c r="E140" s="26">
        <v>33413.800000000003</v>
      </c>
      <c r="F140" s="26">
        <v>13154</v>
      </c>
      <c r="G140" s="26">
        <v>12746.7</v>
      </c>
      <c r="H140" s="25">
        <f>G140/E140*100</f>
        <v>38.148010702164974</v>
      </c>
      <c r="I140" s="24">
        <f>G140/F140*100</f>
        <v>96.903603466626137</v>
      </c>
    </row>
    <row r="141" spans="1:11" ht="28.5" customHeight="1" x14ac:dyDescent="0.25">
      <c r="A141" s="29"/>
      <c r="B141" s="28"/>
      <c r="C141" s="31" t="s">
        <v>73</v>
      </c>
      <c r="D141" s="26">
        <v>18114.2</v>
      </c>
      <c r="E141" s="26">
        <v>24643</v>
      </c>
      <c r="F141" s="26">
        <v>12321.5</v>
      </c>
      <c r="G141" s="26">
        <v>12321.5</v>
      </c>
      <c r="H141" s="25">
        <f>G141/E141*100</f>
        <v>50</v>
      </c>
      <c r="I141" s="24">
        <f>G141/F141*100</f>
        <v>100</v>
      </c>
    </row>
    <row r="142" spans="1:11" ht="24" customHeight="1" x14ac:dyDescent="0.25">
      <c r="A142" s="29"/>
      <c r="B142" s="28" t="s">
        <v>72</v>
      </c>
      <c r="C142" s="31" t="s">
        <v>71</v>
      </c>
      <c r="D142" s="26">
        <v>1180</v>
      </c>
      <c r="E142" s="26">
        <v>2777.6</v>
      </c>
      <c r="F142" s="26">
        <v>545.1</v>
      </c>
      <c r="G142" s="26">
        <v>545.1</v>
      </c>
      <c r="H142" s="25">
        <f>G142/E142*100</f>
        <v>19.624855990783409</v>
      </c>
      <c r="I142" s="24">
        <f>G142/F142*100</f>
        <v>100</v>
      </c>
    </row>
    <row r="143" spans="1:11" ht="27" customHeight="1" x14ac:dyDescent="0.25">
      <c r="A143" s="29"/>
      <c r="B143" s="28" t="s">
        <v>70</v>
      </c>
      <c r="C143" s="31" t="s">
        <v>69</v>
      </c>
      <c r="D143" s="26">
        <v>4322.8999999999996</v>
      </c>
      <c r="E143" s="26">
        <v>12427.8</v>
      </c>
      <c r="F143" s="26">
        <v>4301.1000000000004</v>
      </c>
      <c r="G143" s="26">
        <v>1831.8</v>
      </c>
      <c r="H143" s="25">
        <f>G143/E143*100</f>
        <v>14.739535557379424</v>
      </c>
      <c r="I143" s="24">
        <f>G143/F143*100</f>
        <v>42.589105112645598</v>
      </c>
    </row>
    <row r="144" spans="1:11" ht="15" x14ac:dyDescent="0.25">
      <c r="A144" s="29"/>
      <c r="B144" s="28"/>
      <c r="C144" s="27" t="s">
        <v>33</v>
      </c>
      <c r="D144" s="26">
        <v>2877.3</v>
      </c>
      <c r="E144" s="26">
        <v>2939.4</v>
      </c>
      <c r="F144" s="26">
        <v>1215.2</v>
      </c>
      <c r="G144" s="26">
        <v>1215.2</v>
      </c>
      <c r="H144" s="25">
        <f>G144/E144*100</f>
        <v>41.34177042933932</v>
      </c>
      <c r="I144" s="24">
        <f>G144/F144*100</f>
        <v>100</v>
      </c>
    </row>
    <row r="145" spans="1:9" ht="15" x14ac:dyDescent="0.25">
      <c r="A145" s="29"/>
      <c r="B145" s="28"/>
      <c r="C145" s="27" t="s">
        <v>32</v>
      </c>
      <c r="D145" s="26">
        <v>868.9</v>
      </c>
      <c r="E145" s="26">
        <v>887.7</v>
      </c>
      <c r="F145" s="26">
        <v>453.5</v>
      </c>
      <c r="G145" s="26">
        <v>453.5</v>
      </c>
      <c r="H145" s="25">
        <f>G145/E145*100</f>
        <v>51.087078968119862</v>
      </c>
      <c r="I145" s="24">
        <f>G145/F145*100</f>
        <v>100</v>
      </c>
    </row>
    <row r="146" spans="1:9" ht="15.75" x14ac:dyDescent="0.25">
      <c r="A146" s="56">
        <v>6</v>
      </c>
      <c r="B146" s="55" t="s">
        <v>68</v>
      </c>
      <c r="C146" s="58" t="s">
        <v>67</v>
      </c>
      <c r="D146" s="53">
        <f>D147</f>
        <v>130</v>
      </c>
      <c r="E146" s="53">
        <f>E147</f>
        <v>130</v>
      </c>
      <c r="F146" s="53">
        <f>F147</f>
        <v>0</v>
      </c>
      <c r="G146" s="53">
        <f>G147</f>
        <v>0</v>
      </c>
      <c r="H146" s="46">
        <f>G146/E146*100</f>
        <v>0</v>
      </c>
      <c r="I146" s="45">
        <v>0</v>
      </c>
    </row>
    <row r="147" spans="1:9" ht="30" x14ac:dyDescent="0.25">
      <c r="A147" s="29"/>
      <c r="B147" s="28" t="s">
        <v>66</v>
      </c>
      <c r="C147" s="33" t="s">
        <v>65</v>
      </c>
      <c r="D147" s="26">
        <v>130</v>
      </c>
      <c r="E147" s="26">
        <v>130</v>
      </c>
      <c r="F147" s="26">
        <v>0</v>
      </c>
      <c r="G147" s="26">
        <v>0</v>
      </c>
      <c r="H147" s="25">
        <f>G147/E147*100</f>
        <v>0</v>
      </c>
      <c r="I147" s="24">
        <v>0</v>
      </c>
    </row>
    <row r="148" spans="1:9" ht="15.75" x14ac:dyDescent="0.25">
      <c r="A148" s="56">
        <v>7</v>
      </c>
      <c r="B148" s="55" t="s">
        <v>64</v>
      </c>
      <c r="C148" s="59" t="s">
        <v>63</v>
      </c>
      <c r="D148" s="53">
        <f>D149+D154+D159+D160</f>
        <v>381556.13</v>
      </c>
      <c r="E148" s="53">
        <f>E149+E154+E159+E160</f>
        <v>418108.35</v>
      </c>
      <c r="F148" s="53">
        <f>F149+F154+F159+F160</f>
        <v>206583.59999999998</v>
      </c>
      <c r="G148" s="53">
        <f>G149+G154+G159+G160</f>
        <v>203338</v>
      </c>
      <c r="H148" s="46">
        <f>G148/E148*100</f>
        <v>48.632848399224748</v>
      </c>
      <c r="I148" s="45">
        <f>G148/F148*100</f>
        <v>98.428916913056028</v>
      </c>
    </row>
    <row r="149" spans="1:9" ht="15" x14ac:dyDescent="0.25">
      <c r="A149" s="29"/>
      <c r="B149" s="28" t="s">
        <v>62</v>
      </c>
      <c r="C149" s="33" t="s">
        <v>61</v>
      </c>
      <c r="D149" s="26">
        <v>80347.600000000006</v>
      </c>
      <c r="E149" s="26">
        <v>91376.3</v>
      </c>
      <c r="F149" s="26">
        <v>39139.5</v>
      </c>
      <c r="G149" s="26">
        <v>39078.300000000003</v>
      </c>
      <c r="H149" s="25">
        <f>G149/E149*100</f>
        <v>42.76634094398657</v>
      </c>
      <c r="I149" s="24">
        <f>G149/F149*100</f>
        <v>99.843636224274718</v>
      </c>
    </row>
    <row r="150" spans="1:9" ht="15" x14ac:dyDescent="0.25">
      <c r="A150" s="29"/>
      <c r="B150" s="28"/>
      <c r="C150" s="27" t="s">
        <v>33</v>
      </c>
      <c r="D150" s="26">
        <v>0</v>
      </c>
      <c r="E150" s="26">
        <v>0</v>
      </c>
      <c r="F150" s="26">
        <v>0</v>
      </c>
      <c r="G150" s="26">
        <v>0</v>
      </c>
      <c r="H150" s="25">
        <v>0</v>
      </c>
      <c r="I150" s="24">
        <v>0</v>
      </c>
    </row>
    <row r="151" spans="1:9" ht="15" x14ac:dyDescent="0.25">
      <c r="A151" s="29"/>
      <c r="B151" s="28"/>
      <c r="C151" s="27" t="s">
        <v>32</v>
      </c>
      <c r="D151" s="26">
        <v>0</v>
      </c>
      <c r="E151" s="26">
        <v>0</v>
      </c>
      <c r="F151" s="26">
        <v>0</v>
      </c>
      <c r="G151" s="26">
        <v>0</v>
      </c>
      <c r="H151" s="25">
        <v>0</v>
      </c>
      <c r="I151" s="24">
        <v>0</v>
      </c>
    </row>
    <row r="152" spans="1:9" ht="13.5" customHeight="1" x14ac:dyDescent="0.25">
      <c r="A152" s="29"/>
      <c r="B152" s="39"/>
      <c r="C152" s="27" t="s">
        <v>31</v>
      </c>
      <c r="D152" s="26">
        <v>0</v>
      </c>
      <c r="E152" s="26">
        <v>0</v>
      </c>
      <c r="F152" s="26">
        <v>0</v>
      </c>
      <c r="G152" s="26">
        <v>0</v>
      </c>
      <c r="H152" s="25">
        <v>0</v>
      </c>
      <c r="I152" s="24">
        <v>0</v>
      </c>
    </row>
    <row r="153" spans="1:9" ht="15" x14ac:dyDescent="0.25">
      <c r="A153" s="29"/>
      <c r="B153" s="28"/>
      <c r="C153" s="27" t="s">
        <v>30</v>
      </c>
      <c r="D153" s="26">
        <v>0</v>
      </c>
      <c r="E153" s="26">
        <v>0</v>
      </c>
      <c r="F153" s="26">
        <v>0</v>
      </c>
      <c r="G153" s="26">
        <v>0</v>
      </c>
      <c r="H153" s="25">
        <v>0</v>
      </c>
      <c r="I153" s="24">
        <v>0</v>
      </c>
    </row>
    <row r="154" spans="1:9" ht="15" x14ac:dyDescent="0.25">
      <c r="A154" s="29"/>
      <c r="B154" s="28" t="s">
        <v>60</v>
      </c>
      <c r="C154" s="27" t="s">
        <v>59</v>
      </c>
      <c r="D154" s="26">
        <v>279016.90000000002</v>
      </c>
      <c r="E154" s="26">
        <v>304020</v>
      </c>
      <c r="F154" s="26">
        <v>156425.79999999999</v>
      </c>
      <c r="G154" s="26">
        <v>154067.20000000001</v>
      </c>
      <c r="H154" s="25">
        <f>G154/E154*100</f>
        <v>50.676666008815218</v>
      </c>
      <c r="I154" s="24">
        <f>G154/F154*100</f>
        <v>98.492192464414458</v>
      </c>
    </row>
    <row r="155" spans="1:9" ht="15" x14ac:dyDescent="0.25">
      <c r="A155" s="29"/>
      <c r="B155" s="28"/>
      <c r="C155" s="27" t="s">
        <v>33</v>
      </c>
      <c r="D155" s="26">
        <v>0</v>
      </c>
      <c r="E155" s="26">
        <v>0</v>
      </c>
      <c r="F155" s="26">
        <v>0</v>
      </c>
      <c r="G155" s="26">
        <v>0</v>
      </c>
      <c r="H155" s="25">
        <v>0</v>
      </c>
      <c r="I155" s="24">
        <v>0</v>
      </c>
    </row>
    <row r="156" spans="1:9" ht="15" x14ac:dyDescent="0.25">
      <c r="A156" s="29"/>
      <c r="B156" s="28"/>
      <c r="C156" s="27" t="s">
        <v>32</v>
      </c>
      <c r="D156" s="26">
        <v>0</v>
      </c>
      <c r="E156" s="26">
        <v>0</v>
      </c>
      <c r="F156" s="26">
        <v>0</v>
      </c>
      <c r="G156" s="26">
        <v>0</v>
      </c>
      <c r="H156" s="25">
        <v>0</v>
      </c>
      <c r="I156" s="24">
        <v>0</v>
      </c>
    </row>
    <row r="157" spans="1:9" ht="15" x14ac:dyDescent="0.25">
      <c r="A157" s="29"/>
      <c r="B157" s="28"/>
      <c r="C157" s="27" t="s">
        <v>31</v>
      </c>
      <c r="D157" s="26">
        <v>0</v>
      </c>
      <c r="E157" s="26">
        <v>0</v>
      </c>
      <c r="F157" s="26">
        <v>0</v>
      </c>
      <c r="G157" s="26">
        <v>0</v>
      </c>
      <c r="H157" s="25">
        <v>0</v>
      </c>
      <c r="I157" s="24">
        <v>0</v>
      </c>
    </row>
    <row r="158" spans="1:9" ht="15" x14ac:dyDescent="0.25">
      <c r="A158" s="29"/>
      <c r="B158" s="28"/>
      <c r="C158" s="27" t="s">
        <v>30</v>
      </c>
      <c r="D158" s="26">
        <v>0</v>
      </c>
      <c r="E158" s="26">
        <v>0</v>
      </c>
      <c r="F158" s="26">
        <v>0</v>
      </c>
      <c r="G158" s="26">
        <v>0</v>
      </c>
      <c r="H158" s="25">
        <v>0</v>
      </c>
      <c r="I158" s="24">
        <v>0</v>
      </c>
    </row>
    <row r="159" spans="1:9" ht="15" x14ac:dyDescent="0.25">
      <c r="A159" s="29"/>
      <c r="B159" s="28" t="s">
        <v>58</v>
      </c>
      <c r="C159" s="33" t="s">
        <v>57</v>
      </c>
      <c r="D159" s="26">
        <v>4117.33</v>
      </c>
      <c r="E159" s="26">
        <v>4314</v>
      </c>
      <c r="F159" s="26">
        <v>2147.5</v>
      </c>
      <c r="G159" s="26">
        <v>1547.7</v>
      </c>
      <c r="H159" s="25">
        <f>G159/E159*100</f>
        <v>35.876216968011128</v>
      </c>
      <c r="I159" s="24">
        <f>G159/F159*100</f>
        <v>72.069848661233991</v>
      </c>
    </row>
    <row r="160" spans="1:9" ht="15" x14ac:dyDescent="0.25">
      <c r="A160" s="29"/>
      <c r="B160" s="28" t="s">
        <v>56</v>
      </c>
      <c r="C160" s="33" t="s">
        <v>55</v>
      </c>
      <c r="D160" s="26">
        <v>18074.3</v>
      </c>
      <c r="E160" s="26">
        <v>18398.05</v>
      </c>
      <c r="F160" s="26">
        <v>8870.7999999999993</v>
      </c>
      <c r="G160" s="26">
        <v>8644.7999999999993</v>
      </c>
      <c r="H160" s="25">
        <f>G160/E160*100</f>
        <v>46.987588358548862</v>
      </c>
      <c r="I160" s="24">
        <f>G160/F160*100</f>
        <v>97.4523154619651</v>
      </c>
    </row>
    <row r="161" spans="1:9" ht="15" x14ac:dyDescent="0.25">
      <c r="A161" s="29"/>
      <c r="B161" s="28"/>
      <c r="C161" s="27" t="s">
        <v>33</v>
      </c>
      <c r="D161" s="26">
        <v>3018.1</v>
      </c>
      <c r="E161" s="26">
        <v>3018.1</v>
      </c>
      <c r="F161" s="26">
        <v>1599.1</v>
      </c>
      <c r="G161" s="26">
        <v>1472.1</v>
      </c>
      <c r="H161" s="25">
        <f>G161/E161*100</f>
        <v>48.775719823730164</v>
      </c>
      <c r="I161" s="24">
        <f>G161/F161*100</f>
        <v>92.058032643361884</v>
      </c>
    </row>
    <row r="162" spans="1:9" ht="15" x14ac:dyDescent="0.25">
      <c r="A162" s="29"/>
      <c r="B162" s="28"/>
      <c r="C162" s="27" t="s">
        <v>32</v>
      </c>
      <c r="D162" s="26">
        <v>911.5</v>
      </c>
      <c r="E162" s="26">
        <v>911.5</v>
      </c>
      <c r="F162" s="26">
        <v>427.1</v>
      </c>
      <c r="G162" s="26">
        <v>377.2</v>
      </c>
      <c r="H162" s="25">
        <f>G162/E162*100</f>
        <v>41.382336807460227</v>
      </c>
      <c r="I162" s="24">
        <f>G162/F162*100</f>
        <v>88.316553500351205</v>
      </c>
    </row>
    <row r="163" spans="1:9" ht="15" x14ac:dyDescent="0.25">
      <c r="A163" s="29"/>
      <c r="B163" s="28"/>
      <c r="C163" s="27" t="s">
        <v>30</v>
      </c>
      <c r="D163" s="26">
        <v>297</v>
      </c>
      <c r="E163" s="26">
        <v>488.4</v>
      </c>
      <c r="F163" s="26">
        <v>394.4</v>
      </c>
      <c r="G163" s="26">
        <v>366.2</v>
      </c>
      <c r="H163" s="25">
        <f>G163/E163*100</f>
        <v>74.979524979524982</v>
      </c>
      <c r="I163" s="24">
        <f>G163/F163*100</f>
        <v>92.849898580121703</v>
      </c>
    </row>
    <row r="164" spans="1:9" ht="33.75" customHeight="1" x14ac:dyDescent="0.25">
      <c r="A164" s="56">
        <v>8</v>
      </c>
      <c r="B164" s="55" t="s">
        <v>54</v>
      </c>
      <c r="C164" s="59" t="s">
        <v>53</v>
      </c>
      <c r="D164" s="53">
        <f>D165+D170</f>
        <v>16284.400000000001</v>
      </c>
      <c r="E164" s="53">
        <f>E165+E170</f>
        <v>17719.900000000001</v>
      </c>
      <c r="F164" s="53">
        <f>F165+F170</f>
        <v>6360.6</v>
      </c>
      <c r="G164" s="53">
        <f>G165+G170</f>
        <v>6300.82</v>
      </c>
      <c r="H164" s="46">
        <f>G164/E164*100</f>
        <v>35.557875608778829</v>
      </c>
      <c r="I164" s="45">
        <f>G164/F164*100</f>
        <v>99.060151558029105</v>
      </c>
    </row>
    <row r="165" spans="1:9" ht="15" x14ac:dyDescent="0.25">
      <c r="A165" s="29"/>
      <c r="B165" s="28" t="s">
        <v>52</v>
      </c>
      <c r="C165" s="27" t="s">
        <v>51</v>
      </c>
      <c r="D165" s="26">
        <v>13784.2</v>
      </c>
      <c r="E165" s="26">
        <v>15159.7</v>
      </c>
      <c r="F165" s="26">
        <v>5210.5</v>
      </c>
      <c r="G165" s="26">
        <v>5151.76</v>
      </c>
      <c r="H165" s="25">
        <f>G165/E165*100</f>
        <v>33.98325824389665</v>
      </c>
      <c r="I165" s="24">
        <f>G165/F165*100</f>
        <v>98.872660973035224</v>
      </c>
    </row>
    <row r="166" spans="1:9" ht="15" x14ac:dyDescent="0.25">
      <c r="A166" s="29"/>
      <c r="B166" s="28"/>
      <c r="C166" s="27" t="s">
        <v>33</v>
      </c>
      <c r="D166" s="26">
        <v>0</v>
      </c>
      <c r="E166" s="26">
        <v>0</v>
      </c>
      <c r="F166" s="26">
        <v>0</v>
      </c>
      <c r="G166" s="26">
        <v>0</v>
      </c>
      <c r="H166" s="25">
        <v>0</v>
      </c>
      <c r="I166" s="24">
        <v>0</v>
      </c>
    </row>
    <row r="167" spans="1:9" ht="15" x14ac:dyDescent="0.25">
      <c r="A167" s="29"/>
      <c r="B167" s="28"/>
      <c r="C167" s="27" t="s">
        <v>32</v>
      </c>
      <c r="D167" s="26">
        <v>0</v>
      </c>
      <c r="E167" s="26">
        <v>0</v>
      </c>
      <c r="F167" s="26">
        <v>0</v>
      </c>
      <c r="G167" s="26">
        <v>0</v>
      </c>
      <c r="H167" s="25">
        <v>0</v>
      </c>
      <c r="I167" s="24">
        <v>0</v>
      </c>
    </row>
    <row r="168" spans="1:9" ht="15" x14ac:dyDescent="0.25">
      <c r="A168" s="29"/>
      <c r="B168" s="28"/>
      <c r="C168" s="27" t="s">
        <v>31</v>
      </c>
      <c r="D168" s="26">
        <v>0</v>
      </c>
      <c r="E168" s="26">
        <v>0</v>
      </c>
      <c r="F168" s="26">
        <v>0</v>
      </c>
      <c r="G168" s="26">
        <v>0</v>
      </c>
      <c r="H168" s="25">
        <v>0</v>
      </c>
      <c r="I168" s="24">
        <v>0</v>
      </c>
    </row>
    <row r="169" spans="1:9" ht="15" x14ac:dyDescent="0.25">
      <c r="A169" s="29"/>
      <c r="B169" s="28"/>
      <c r="C169" s="27" t="s">
        <v>30</v>
      </c>
      <c r="D169" s="26">
        <v>0</v>
      </c>
      <c r="E169" s="26">
        <v>0</v>
      </c>
      <c r="F169" s="26">
        <v>0</v>
      </c>
      <c r="G169" s="26">
        <v>0</v>
      </c>
      <c r="H169" s="25">
        <v>0</v>
      </c>
      <c r="I169" s="24">
        <v>0</v>
      </c>
    </row>
    <row r="170" spans="1:9" ht="15" x14ac:dyDescent="0.25">
      <c r="A170" s="29"/>
      <c r="B170" s="28" t="s">
        <v>50</v>
      </c>
      <c r="C170" s="27" t="s">
        <v>49</v>
      </c>
      <c r="D170" s="26">
        <v>2500.1999999999998</v>
      </c>
      <c r="E170" s="26">
        <v>2560.1999999999998</v>
      </c>
      <c r="F170" s="26">
        <v>1150.0999999999999</v>
      </c>
      <c r="G170" s="26">
        <v>1149.06</v>
      </c>
      <c r="H170" s="25">
        <f>G170/E170*100</f>
        <v>44.881649871103825</v>
      </c>
      <c r="I170" s="24">
        <f>G170/F170*100</f>
        <v>99.909573080601689</v>
      </c>
    </row>
    <row r="171" spans="1:9" ht="15" x14ac:dyDescent="0.25">
      <c r="A171" s="29"/>
      <c r="B171" s="28"/>
      <c r="C171" s="27" t="s">
        <v>33</v>
      </c>
      <c r="D171" s="26">
        <v>1667.3</v>
      </c>
      <c r="E171" s="26">
        <v>1667.3</v>
      </c>
      <c r="F171" s="26">
        <v>812.7</v>
      </c>
      <c r="G171" s="26">
        <v>812.7</v>
      </c>
      <c r="H171" s="25">
        <f>G171/E171*100</f>
        <v>48.743477478558148</v>
      </c>
      <c r="I171" s="24">
        <f>G171/F171*100</f>
        <v>100</v>
      </c>
    </row>
    <row r="172" spans="1:9" ht="15" x14ac:dyDescent="0.25">
      <c r="A172" s="29"/>
      <c r="B172" s="28"/>
      <c r="C172" s="27" t="s">
        <v>32</v>
      </c>
      <c r="D172" s="26">
        <v>503.5</v>
      </c>
      <c r="E172" s="26">
        <v>503.5</v>
      </c>
      <c r="F172" s="26">
        <v>220.3</v>
      </c>
      <c r="G172" s="26">
        <v>220.3</v>
      </c>
      <c r="H172" s="25">
        <f>G172/E172*100</f>
        <v>43.753723932472695</v>
      </c>
      <c r="I172" s="24">
        <f>G172/F172*100</f>
        <v>100</v>
      </c>
    </row>
    <row r="173" spans="1:9" ht="15" x14ac:dyDescent="0.25">
      <c r="A173" s="29"/>
      <c r="B173" s="28"/>
      <c r="C173" s="27" t="s">
        <v>31</v>
      </c>
      <c r="D173" s="26">
        <v>0</v>
      </c>
      <c r="E173" s="26">
        <v>0</v>
      </c>
      <c r="F173" s="26">
        <v>0</v>
      </c>
      <c r="G173" s="26">
        <v>0</v>
      </c>
      <c r="H173" s="25">
        <v>0</v>
      </c>
      <c r="I173" s="24">
        <v>0</v>
      </c>
    </row>
    <row r="174" spans="1:9" ht="15.75" x14ac:dyDescent="0.25">
      <c r="A174" s="56">
        <v>9</v>
      </c>
      <c r="B174" s="55" t="s">
        <v>48</v>
      </c>
      <c r="C174" s="58" t="s">
        <v>47</v>
      </c>
      <c r="D174" s="53">
        <f>D175+D180+D185+D190</f>
        <v>12774.2</v>
      </c>
      <c r="E174" s="53">
        <f>E175+E180+E185+E190</f>
        <v>16990.580000000002</v>
      </c>
      <c r="F174" s="53">
        <f>F175+F180+F185+F190</f>
        <v>6469</v>
      </c>
      <c r="G174" s="53">
        <f>G175+G180+G185+G190</f>
        <v>5549</v>
      </c>
      <c r="H174" s="53">
        <f>G174/E174*100</f>
        <v>32.659273550402631</v>
      </c>
      <c r="I174" s="45">
        <f>G174/F174*100</f>
        <v>85.778327407636425</v>
      </c>
    </row>
    <row r="175" spans="1:9" ht="15" x14ac:dyDescent="0.25">
      <c r="A175" s="29"/>
      <c r="B175" s="28" t="s">
        <v>46</v>
      </c>
      <c r="C175" s="31" t="s">
        <v>45</v>
      </c>
      <c r="D175" s="26">
        <v>0</v>
      </c>
      <c r="E175" s="26">
        <v>327.48</v>
      </c>
      <c r="F175" s="26">
        <v>327.5</v>
      </c>
      <c r="G175" s="26">
        <v>0</v>
      </c>
      <c r="H175" s="25">
        <v>0</v>
      </c>
      <c r="I175" s="57">
        <f>G175/F175*100</f>
        <v>0</v>
      </c>
    </row>
    <row r="176" spans="1:9" ht="15" x14ac:dyDescent="0.25">
      <c r="A176" s="29"/>
      <c r="B176" s="28"/>
      <c r="C176" s="27" t="s">
        <v>33</v>
      </c>
      <c r="D176" s="26">
        <v>0</v>
      </c>
      <c r="E176" s="26">
        <v>0</v>
      </c>
      <c r="F176" s="26">
        <v>0</v>
      </c>
      <c r="G176" s="26">
        <v>0</v>
      </c>
      <c r="H176" s="25">
        <v>0</v>
      </c>
      <c r="I176" s="57">
        <v>0</v>
      </c>
    </row>
    <row r="177" spans="1:9" ht="15" x14ac:dyDescent="0.25">
      <c r="A177" s="29"/>
      <c r="B177" s="28"/>
      <c r="C177" s="27" t="s">
        <v>32</v>
      </c>
      <c r="D177" s="26">
        <v>0</v>
      </c>
      <c r="E177" s="26">
        <v>0</v>
      </c>
      <c r="F177" s="26">
        <v>0</v>
      </c>
      <c r="G177" s="26">
        <v>0</v>
      </c>
      <c r="H177" s="25">
        <v>0</v>
      </c>
      <c r="I177" s="57">
        <v>0</v>
      </c>
    </row>
    <row r="178" spans="1:9" ht="15" x14ac:dyDescent="0.25">
      <c r="A178" s="29"/>
      <c r="B178" s="28"/>
      <c r="C178" s="27" t="s">
        <v>31</v>
      </c>
      <c r="D178" s="26">
        <v>0</v>
      </c>
      <c r="E178" s="26">
        <v>0</v>
      </c>
      <c r="F178" s="26">
        <v>0</v>
      </c>
      <c r="G178" s="26">
        <v>0</v>
      </c>
      <c r="H178" s="25">
        <v>0</v>
      </c>
      <c r="I178" s="57">
        <v>0</v>
      </c>
    </row>
    <row r="179" spans="1:9" ht="15.75" customHeight="1" x14ac:dyDescent="0.25">
      <c r="A179" s="29"/>
      <c r="B179" s="28"/>
      <c r="C179" s="27" t="s">
        <v>30</v>
      </c>
      <c r="D179" s="26">
        <v>0</v>
      </c>
      <c r="E179" s="26">
        <v>0</v>
      </c>
      <c r="F179" s="26">
        <v>0</v>
      </c>
      <c r="G179" s="26">
        <v>0</v>
      </c>
      <c r="H179" s="25">
        <v>0</v>
      </c>
      <c r="I179" s="57">
        <v>0</v>
      </c>
    </row>
    <row r="180" spans="1:9" ht="17.25" customHeight="1" x14ac:dyDescent="0.25">
      <c r="A180" s="29"/>
      <c r="B180" s="28" t="s">
        <v>44</v>
      </c>
      <c r="C180" s="31" t="s">
        <v>43</v>
      </c>
      <c r="D180" s="26">
        <v>3000</v>
      </c>
      <c r="E180" s="26">
        <v>3000</v>
      </c>
      <c r="F180" s="26">
        <v>300</v>
      </c>
      <c r="G180" s="26">
        <v>100</v>
      </c>
      <c r="H180" s="25">
        <f>G180/E180*100</f>
        <v>3.3333333333333335</v>
      </c>
      <c r="I180" s="57">
        <f>G180/F180*100</f>
        <v>33.333333333333329</v>
      </c>
    </row>
    <row r="181" spans="1:9" ht="15.75" customHeight="1" x14ac:dyDescent="0.25">
      <c r="A181" s="29"/>
      <c r="B181" s="28"/>
      <c r="C181" s="27" t="s">
        <v>33</v>
      </c>
      <c r="D181" s="26">
        <v>0</v>
      </c>
      <c r="E181" s="26">
        <v>0</v>
      </c>
      <c r="F181" s="26">
        <v>0</v>
      </c>
      <c r="G181" s="26">
        <v>0</v>
      </c>
      <c r="H181" s="25">
        <v>0</v>
      </c>
      <c r="I181" s="57">
        <v>0</v>
      </c>
    </row>
    <row r="182" spans="1:9" ht="17.25" customHeight="1" x14ac:dyDescent="0.25">
      <c r="A182" s="29"/>
      <c r="B182" s="28"/>
      <c r="C182" s="27" t="s">
        <v>32</v>
      </c>
      <c r="D182" s="26">
        <v>0</v>
      </c>
      <c r="E182" s="26">
        <v>0</v>
      </c>
      <c r="F182" s="26">
        <v>0</v>
      </c>
      <c r="G182" s="26">
        <v>0</v>
      </c>
      <c r="H182" s="25">
        <v>0</v>
      </c>
      <c r="I182" s="24">
        <v>0</v>
      </c>
    </row>
    <row r="183" spans="1:9" ht="15" x14ac:dyDescent="0.25">
      <c r="A183" s="29"/>
      <c r="B183" s="28"/>
      <c r="C183" s="27" t="s">
        <v>31</v>
      </c>
      <c r="D183" s="26">
        <v>0</v>
      </c>
      <c r="E183" s="26">
        <v>0</v>
      </c>
      <c r="F183" s="26">
        <v>0</v>
      </c>
      <c r="G183" s="26">
        <v>0</v>
      </c>
      <c r="H183" s="25">
        <v>0</v>
      </c>
      <c r="I183" s="24">
        <v>0</v>
      </c>
    </row>
    <row r="184" spans="1:9" ht="15" x14ac:dyDescent="0.25">
      <c r="A184" s="29"/>
      <c r="B184" s="28"/>
      <c r="C184" s="27" t="s">
        <v>30</v>
      </c>
      <c r="D184" s="26">
        <v>0</v>
      </c>
      <c r="E184" s="26">
        <v>0</v>
      </c>
      <c r="F184" s="26">
        <v>0</v>
      </c>
      <c r="G184" s="26">
        <v>0</v>
      </c>
      <c r="H184" s="25">
        <v>0</v>
      </c>
      <c r="I184" s="24">
        <v>0</v>
      </c>
    </row>
    <row r="185" spans="1:9" ht="15" x14ac:dyDescent="0.25">
      <c r="A185" s="29"/>
      <c r="B185" s="28" t="s">
        <v>42</v>
      </c>
      <c r="C185" s="27" t="s">
        <v>41</v>
      </c>
      <c r="D185" s="26">
        <v>0</v>
      </c>
      <c r="E185" s="26">
        <v>0</v>
      </c>
      <c r="F185" s="26">
        <v>0</v>
      </c>
      <c r="G185" s="26">
        <v>0</v>
      </c>
      <c r="H185" s="25">
        <v>0</v>
      </c>
      <c r="I185" s="24">
        <v>0</v>
      </c>
    </row>
    <row r="186" spans="1:9" ht="15" x14ac:dyDescent="0.25">
      <c r="A186" s="29"/>
      <c r="B186" s="28"/>
      <c r="C186" s="27" t="s">
        <v>33</v>
      </c>
      <c r="D186" s="26">
        <v>0</v>
      </c>
      <c r="E186" s="26">
        <v>0</v>
      </c>
      <c r="F186" s="26">
        <v>0</v>
      </c>
      <c r="G186" s="26">
        <v>0</v>
      </c>
      <c r="H186" s="25">
        <v>0</v>
      </c>
      <c r="I186" s="24">
        <v>0</v>
      </c>
    </row>
    <row r="187" spans="1:9" ht="15" x14ac:dyDescent="0.25">
      <c r="A187" s="29"/>
      <c r="B187" s="28"/>
      <c r="C187" s="27" t="s">
        <v>32</v>
      </c>
      <c r="D187" s="26">
        <v>0</v>
      </c>
      <c r="E187" s="26">
        <v>0</v>
      </c>
      <c r="F187" s="26">
        <v>0</v>
      </c>
      <c r="G187" s="26">
        <v>0</v>
      </c>
      <c r="H187" s="25">
        <v>0</v>
      </c>
      <c r="I187" s="24">
        <v>0</v>
      </c>
    </row>
    <row r="188" spans="1:9" ht="15" x14ac:dyDescent="0.25">
      <c r="A188" s="29"/>
      <c r="B188" s="28"/>
      <c r="C188" s="27" t="s">
        <v>31</v>
      </c>
      <c r="D188" s="26">
        <v>0</v>
      </c>
      <c r="E188" s="26">
        <v>0</v>
      </c>
      <c r="F188" s="26">
        <v>0</v>
      </c>
      <c r="G188" s="26">
        <v>0</v>
      </c>
      <c r="H188" s="25">
        <v>0</v>
      </c>
      <c r="I188" s="24">
        <v>0</v>
      </c>
    </row>
    <row r="189" spans="1:9" ht="15" x14ac:dyDescent="0.25">
      <c r="A189" s="29"/>
      <c r="B189" s="28"/>
      <c r="C189" s="27" t="s">
        <v>30</v>
      </c>
      <c r="D189" s="26">
        <v>0</v>
      </c>
      <c r="E189" s="26">
        <v>0</v>
      </c>
      <c r="F189" s="26">
        <v>0</v>
      </c>
      <c r="G189" s="26">
        <v>0</v>
      </c>
      <c r="H189" s="25">
        <v>0</v>
      </c>
      <c r="I189" s="24">
        <v>0</v>
      </c>
    </row>
    <row r="190" spans="1:9" ht="15" x14ac:dyDescent="0.25">
      <c r="A190" s="29"/>
      <c r="B190" s="28" t="s">
        <v>40</v>
      </c>
      <c r="C190" s="33" t="s">
        <v>39</v>
      </c>
      <c r="D190" s="26">
        <v>9774.2000000000007</v>
      </c>
      <c r="E190" s="26">
        <v>13663.1</v>
      </c>
      <c r="F190" s="26">
        <v>5841.5</v>
      </c>
      <c r="G190" s="26">
        <v>5449</v>
      </c>
      <c r="H190" s="25">
        <f>G190/E190*100</f>
        <v>39.881139712071196</v>
      </c>
      <c r="I190" s="24">
        <f>G190/F190*100</f>
        <v>93.280835401865957</v>
      </c>
    </row>
    <row r="191" spans="1:9" ht="15" x14ac:dyDescent="0.25">
      <c r="A191" s="29"/>
      <c r="B191" s="28"/>
      <c r="C191" s="27" t="s">
        <v>33</v>
      </c>
      <c r="D191" s="26">
        <v>4551.1000000000004</v>
      </c>
      <c r="E191" s="26">
        <v>4551.1000000000004</v>
      </c>
      <c r="F191" s="26">
        <v>2025.1</v>
      </c>
      <c r="G191" s="26">
        <v>1959.8</v>
      </c>
      <c r="H191" s="25">
        <f>G191/E191*100</f>
        <v>43.062116850871213</v>
      </c>
      <c r="I191" s="24">
        <f>G191/F191*100</f>
        <v>96.775467878129476</v>
      </c>
    </row>
    <row r="192" spans="1:9" ht="15" x14ac:dyDescent="0.25">
      <c r="A192" s="29"/>
      <c r="B192" s="28"/>
      <c r="C192" s="27" t="s">
        <v>32</v>
      </c>
      <c r="D192" s="26">
        <v>1374.4</v>
      </c>
      <c r="E192" s="26">
        <v>1374.4</v>
      </c>
      <c r="F192" s="26">
        <v>611.6</v>
      </c>
      <c r="G192" s="26">
        <v>541.20000000000005</v>
      </c>
      <c r="H192" s="25">
        <f>G192/E192*100</f>
        <v>39.377182770663566</v>
      </c>
      <c r="I192" s="24">
        <f>G192/F192*100</f>
        <v>88.489208633093526</v>
      </c>
    </row>
    <row r="193" spans="1:9" ht="15" x14ac:dyDescent="0.25">
      <c r="A193" s="29"/>
      <c r="B193" s="28"/>
      <c r="C193" s="27" t="s">
        <v>30</v>
      </c>
      <c r="D193" s="26">
        <v>626.70000000000005</v>
      </c>
      <c r="E193" s="26">
        <v>626.70000000000005</v>
      </c>
      <c r="F193" s="26">
        <v>316.10000000000002</v>
      </c>
      <c r="G193" s="26">
        <v>220</v>
      </c>
      <c r="H193" s="25">
        <f>G193/E193*100</f>
        <v>35.104515717249079</v>
      </c>
      <c r="I193" s="24">
        <f>G193/F193*100</f>
        <v>69.598228408731416</v>
      </c>
    </row>
    <row r="194" spans="1:9" ht="15.75" x14ac:dyDescent="0.25">
      <c r="A194" s="56">
        <v>10</v>
      </c>
      <c r="B194" s="55">
        <v>1000</v>
      </c>
      <c r="C194" s="54" t="s">
        <v>38</v>
      </c>
      <c r="D194" s="53">
        <f>D195+D196+D201+D203+D202</f>
        <v>166926.26999999999</v>
      </c>
      <c r="E194" s="53">
        <f>E195+E196+E201+E203+E202</f>
        <v>165624.13999999998</v>
      </c>
      <c r="F194" s="53">
        <f>F195+F196+F201+F203+F202</f>
        <v>89534.099999999991</v>
      </c>
      <c r="G194" s="53">
        <f>G195+G196+G201+G203+G202</f>
        <v>83408.499999999985</v>
      </c>
      <c r="H194" s="46">
        <f>G194/E194*100</f>
        <v>50.360110549102323</v>
      </c>
      <c r="I194" s="45">
        <f>G194/F194*100</f>
        <v>93.15836089266547</v>
      </c>
    </row>
    <row r="195" spans="1:9" ht="15" x14ac:dyDescent="0.25">
      <c r="A195" s="29"/>
      <c r="B195" s="28">
        <v>1001</v>
      </c>
      <c r="C195" s="27" t="s">
        <v>37</v>
      </c>
      <c r="D195" s="26">
        <v>1145.3</v>
      </c>
      <c r="E195" s="26">
        <v>1145.3399999999999</v>
      </c>
      <c r="F195" s="26">
        <v>535</v>
      </c>
      <c r="G195" s="26">
        <v>415.4</v>
      </c>
      <c r="H195" s="25">
        <f>G195/E195*100</f>
        <v>36.268706235702936</v>
      </c>
      <c r="I195" s="24">
        <f>G195/F195*100</f>
        <v>77.644859813084111</v>
      </c>
    </row>
    <row r="196" spans="1:9" ht="15" x14ac:dyDescent="0.25">
      <c r="A196" s="29"/>
      <c r="B196" s="28">
        <v>1002</v>
      </c>
      <c r="C196" s="27" t="s">
        <v>36</v>
      </c>
      <c r="D196" s="26">
        <v>18043.43</v>
      </c>
      <c r="E196" s="26">
        <v>23695.4</v>
      </c>
      <c r="F196" s="26">
        <v>7500</v>
      </c>
      <c r="G196" s="26">
        <v>7500</v>
      </c>
      <c r="H196" s="25">
        <f>G196/E196*100</f>
        <v>31.651712990707054</v>
      </c>
      <c r="I196" s="24">
        <f>G196/F196*100</f>
        <v>100</v>
      </c>
    </row>
    <row r="197" spans="1:9" ht="15" x14ac:dyDescent="0.25">
      <c r="A197" s="29"/>
      <c r="B197" s="28"/>
      <c r="C197" s="27" t="s">
        <v>33</v>
      </c>
      <c r="D197" s="26">
        <v>0</v>
      </c>
      <c r="E197" s="26">
        <v>0</v>
      </c>
      <c r="F197" s="26">
        <v>0</v>
      </c>
      <c r="G197" s="26">
        <v>0</v>
      </c>
      <c r="H197" s="25">
        <v>0</v>
      </c>
      <c r="I197" s="24">
        <v>0</v>
      </c>
    </row>
    <row r="198" spans="1:9" ht="15" x14ac:dyDescent="0.25">
      <c r="A198" s="29"/>
      <c r="B198" s="28"/>
      <c r="C198" s="27" t="s">
        <v>32</v>
      </c>
      <c r="D198" s="26">
        <v>0</v>
      </c>
      <c r="E198" s="26">
        <v>0</v>
      </c>
      <c r="F198" s="26">
        <v>0</v>
      </c>
      <c r="G198" s="26">
        <v>0</v>
      </c>
      <c r="H198" s="25">
        <v>0</v>
      </c>
      <c r="I198" s="24">
        <v>0</v>
      </c>
    </row>
    <row r="199" spans="1:9" ht="15" x14ac:dyDescent="0.25">
      <c r="A199" s="29"/>
      <c r="B199" s="28"/>
      <c r="C199" s="27" t="s">
        <v>31</v>
      </c>
      <c r="D199" s="26">
        <v>0</v>
      </c>
      <c r="E199" s="26">
        <v>0</v>
      </c>
      <c r="F199" s="26">
        <v>0</v>
      </c>
      <c r="G199" s="26">
        <v>0</v>
      </c>
      <c r="H199" s="25">
        <v>0</v>
      </c>
      <c r="I199" s="24">
        <v>0</v>
      </c>
    </row>
    <row r="200" spans="1:9" ht="15" x14ac:dyDescent="0.25">
      <c r="A200" s="29"/>
      <c r="B200" s="28"/>
      <c r="C200" s="27" t="s">
        <v>30</v>
      </c>
      <c r="D200" s="26">
        <v>0</v>
      </c>
      <c r="E200" s="26">
        <v>0</v>
      </c>
      <c r="F200" s="26">
        <v>0</v>
      </c>
      <c r="G200" s="26">
        <v>0</v>
      </c>
      <c r="H200" s="25">
        <v>0</v>
      </c>
      <c r="I200" s="24">
        <v>0</v>
      </c>
    </row>
    <row r="201" spans="1:9" ht="15" x14ac:dyDescent="0.25">
      <c r="A201" s="29"/>
      <c r="B201" s="28">
        <v>1003</v>
      </c>
      <c r="C201" s="27" t="s">
        <v>36</v>
      </c>
      <c r="D201" s="26">
        <v>131190.29999999999</v>
      </c>
      <c r="E201" s="26">
        <v>123328.1</v>
      </c>
      <c r="F201" s="26">
        <v>74450.8</v>
      </c>
      <c r="G201" s="26">
        <v>71203.8</v>
      </c>
      <c r="H201" s="25">
        <f>G201/E201*100</f>
        <v>57.735260658357667</v>
      </c>
      <c r="I201" s="24">
        <f>G201/F201*100</f>
        <v>95.63873054419831</v>
      </c>
    </row>
    <row r="202" spans="1:9" ht="15" x14ac:dyDescent="0.25">
      <c r="A202" s="29"/>
      <c r="B202" s="28">
        <v>1004</v>
      </c>
      <c r="C202" s="27" t="s">
        <v>35</v>
      </c>
      <c r="D202" s="26">
        <v>8360.7999999999993</v>
      </c>
      <c r="E202" s="26">
        <v>5962.8</v>
      </c>
      <c r="F202" s="26">
        <v>1934.4</v>
      </c>
      <c r="G202" s="26">
        <v>586.9</v>
      </c>
      <c r="H202" s="25">
        <f>G202/E202*100</f>
        <v>9.8426913530556099</v>
      </c>
      <c r="I202" s="24">
        <f>G202/F202*100</f>
        <v>30.340157154673282</v>
      </c>
    </row>
    <row r="203" spans="1:9" ht="17.25" customHeight="1" x14ac:dyDescent="0.25">
      <c r="A203" s="29"/>
      <c r="B203" s="28">
        <v>1006</v>
      </c>
      <c r="C203" s="33" t="s">
        <v>34</v>
      </c>
      <c r="D203" s="26">
        <v>8186.44</v>
      </c>
      <c r="E203" s="26">
        <v>11492.5</v>
      </c>
      <c r="F203" s="26">
        <v>5113.8999999999996</v>
      </c>
      <c r="G203" s="26">
        <v>3702.4</v>
      </c>
      <c r="H203" s="25">
        <f>G203/E203*100</f>
        <v>32.215792908418535</v>
      </c>
      <c r="I203" s="24">
        <f>G203/F203*100</f>
        <v>72.398756330784735</v>
      </c>
    </row>
    <row r="204" spans="1:9" ht="21" customHeight="1" x14ac:dyDescent="0.25">
      <c r="A204" s="29"/>
      <c r="B204" s="28"/>
      <c r="C204" s="27" t="s">
        <v>33</v>
      </c>
      <c r="D204" s="26">
        <v>5411.1</v>
      </c>
      <c r="E204" s="26">
        <v>5411.1</v>
      </c>
      <c r="F204" s="26">
        <v>2688</v>
      </c>
      <c r="G204" s="26">
        <v>2558.6</v>
      </c>
      <c r="H204" s="25">
        <f>G204/E204*100</f>
        <v>47.284286004694046</v>
      </c>
      <c r="I204" s="24">
        <f>G204/F204*100</f>
        <v>95.186011904761898</v>
      </c>
    </row>
    <row r="205" spans="1:9" ht="15" x14ac:dyDescent="0.25">
      <c r="A205" s="29"/>
      <c r="B205" s="28"/>
      <c r="C205" s="27" t="s">
        <v>32</v>
      </c>
      <c r="D205" s="26">
        <v>1634.1</v>
      </c>
      <c r="E205" s="26">
        <v>1634.1</v>
      </c>
      <c r="F205" s="26">
        <v>759.9</v>
      </c>
      <c r="G205" s="26">
        <v>672.6</v>
      </c>
      <c r="H205" s="25">
        <f>G205/E205*100</f>
        <v>41.16027170919773</v>
      </c>
      <c r="I205" s="24">
        <f>G205/F205*100</f>
        <v>88.511646269245958</v>
      </c>
    </row>
    <row r="206" spans="1:9" ht="15" x14ac:dyDescent="0.25">
      <c r="A206" s="29"/>
      <c r="B206" s="28"/>
      <c r="C206" s="27" t="s">
        <v>31</v>
      </c>
      <c r="D206" s="26">
        <v>155.4</v>
      </c>
      <c r="E206" s="26">
        <v>155.4</v>
      </c>
      <c r="F206" s="26">
        <v>83.4</v>
      </c>
      <c r="G206" s="26">
        <v>83.4</v>
      </c>
      <c r="H206" s="25">
        <f>G206/E206*100</f>
        <v>53.667953667953668</v>
      </c>
      <c r="I206" s="24">
        <f>G206/F206*100</f>
        <v>100</v>
      </c>
    </row>
    <row r="207" spans="1:9" ht="15" x14ac:dyDescent="0.25">
      <c r="A207" s="29"/>
      <c r="B207" s="28"/>
      <c r="C207" s="27" t="s">
        <v>30</v>
      </c>
      <c r="D207" s="26">
        <v>409.6</v>
      </c>
      <c r="E207" s="26">
        <v>409.6</v>
      </c>
      <c r="F207" s="26">
        <v>150.80000000000001</v>
      </c>
      <c r="G207" s="26">
        <v>143</v>
      </c>
      <c r="H207" s="25">
        <f>G207/E207*100</f>
        <v>34.912109375</v>
      </c>
      <c r="I207" s="24">
        <f>G207/F207*100</f>
        <v>94.827586206896541</v>
      </c>
    </row>
    <row r="208" spans="1:9" ht="15.75" x14ac:dyDescent="0.25">
      <c r="A208" s="56">
        <v>11</v>
      </c>
      <c r="B208" s="55">
        <v>1100</v>
      </c>
      <c r="C208" s="54" t="s">
        <v>29</v>
      </c>
      <c r="D208" s="53">
        <f>D209</f>
        <v>469.6</v>
      </c>
      <c r="E208" s="53">
        <f>E209</f>
        <v>469.63</v>
      </c>
      <c r="F208" s="53">
        <f>F209</f>
        <v>106.4</v>
      </c>
      <c r="G208" s="53">
        <f>G209</f>
        <v>86.4</v>
      </c>
      <c r="H208" s="46">
        <f>G208/E208*100</f>
        <v>18.397461831654706</v>
      </c>
      <c r="I208" s="45">
        <f>G208/F208*100</f>
        <v>81.203007518796994</v>
      </c>
    </row>
    <row r="209" spans="1:11" ht="15" x14ac:dyDescent="0.25">
      <c r="A209" s="29"/>
      <c r="B209" s="28">
        <v>1102</v>
      </c>
      <c r="C209" s="33" t="s">
        <v>28</v>
      </c>
      <c r="D209" s="26">
        <v>469.6</v>
      </c>
      <c r="E209" s="26">
        <v>469.63</v>
      </c>
      <c r="F209" s="26">
        <v>106.4</v>
      </c>
      <c r="G209" s="26">
        <v>86.4</v>
      </c>
      <c r="H209" s="25">
        <f>G209/E209*100</f>
        <v>18.397461831654706</v>
      </c>
      <c r="I209" s="24">
        <f>G209/F209*100</f>
        <v>81.203007518796994</v>
      </c>
    </row>
    <row r="210" spans="1:11" ht="14.25" x14ac:dyDescent="0.2">
      <c r="A210" s="49">
        <v>12</v>
      </c>
      <c r="B210" s="52" t="s">
        <v>27</v>
      </c>
      <c r="C210" s="47" t="s">
        <v>26</v>
      </c>
      <c r="D210" s="46">
        <f>SUM(D211)</f>
        <v>10</v>
      </c>
      <c r="E210" s="46">
        <f>E211</f>
        <v>4.0999999999999996</v>
      </c>
      <c r="F210" s="46">
        <f>F211</f>
        <v>4.0999999999999996</v>
      </c>
      <c r="G210" s="46">
        <f>G211</f>
        <v>4.0999999999999996</v>
      </c>
      <c r="H210" s="46">
        <f>G210/E210*100</f>
        <v>100</v>
      </c>
      <c r="I210" s="45">
        <f>G210/F210*100</f>
        <v>100</v>
      </c>
    </row>
    <row r="211" spans="1:11" ht="15" x14ac:dyDescent="0.25">
      <c r="A211" s="51"/>
      <c r="B211" s="50" t="s">
        <v>25</v>
      </c>
      <c r="C211" s="33" t="s">
        <v>24</v>
      </c>
      <c r="D211" s="26">
        <v>10</v>
      </c>
      <c r="E211" s="26">
        <v>4.0999999999999996</v>
      </c>
      <c r="F211" s="26">
        <v>4.0999999999999996</v>
      </c>
      <c r="G211" s="26">
        <v>4.0999999999999996</v>
      </c>
      <c r="H211" s="25">
        <f>G211/E211*100</f>
        <v>100</v>
      </c>
      <c r="I211" s="24">
        <f>G211/F211*100</f>
        <v>100</v>
      </c>
    </row>
    <row r="212" spans="1:11" ht="30.75" customHeight="1" x14ac:dyDescent="0.2">
      <c r="A212" s="49">
        <v>13</v>
      </c>
      <c r="B212" s="48">
        <v>1400</v>
      </c>
      <c r="C212" s="47" t="s">
        <v>23</v>
      </c>
      <c r="D212" s="46">
        <f>D213+D214</f>
        <v>66696</v>
      </c>
      <c r="E212" s="46">
        <f>E213+E214</f>
        <v>67092.2</v>
      </c>
      <c r="F212" s="46">
        <f>F213+F214</f>
        <v>35434.300000000003</v>
      </c>
      <c r="G212" s="46">
        <f>G213+G214</f>
        <v>35434.300000000003</v>
      </c>
      <c r="H212" s="46">
        <f>G212/E212*100</f>
        <v>52.814336092720168</v>
      </c>
      <c r="I212" s="45">
        <f>G212/F212*100</f>
        <v>100</v>
      </c>
    </row>
    <row r="213" spans="1:11" ht="15" x14ac:dyDescent="0.25">
      <c r="A213" s="29"/>
      <c r="B213" s="28" t="s">
        <v>22</v>
      </c>
      <c r="C213" s="27" t="s">
        <v>21</v>
      </c>
      <c r="D213" s="26">
        <v>47016.4</v>
      </c>
      <c r="E213" s="26">
        <v>47016.4</v>
      </c>
      <c r="F213" s="26">
        <v>26221.1</v>
      </c>
      <c r="G213" s="26">
        <v>26221.1</v>
      </c>
      <c r="H213" s="25">
        <f>G213/E213*100</f>
        <v>55.770114258003588</v>
      </c>
      <c r="I213" s="24">
        <f>G213/F213*100</f>
        <v>100</v>
      </c>
    </row>
    <row r="214" spans="1:11" ht="30" x14ac:dyDescent="0.25">
      <c r="A214" s="29"/>
      <c r="B214" s="28">
        <v>1403</v>
      </c>
      <c r="C214" s="33" t="s">
        <v>20</v>
      </c>
      <c r="D214" s="26">
        <v>19679.599999999999</v>
      </c>
      <c r="E214" s="26">
        <v>20075.8</v>
      </c>
      <c r="F214" s="26">
        <v>9213.2000000000007</v>
      </c>
      <c r="G214" s="26">
        <v>9213.2000000000007</v>
      </c>
      <c r="H214" s="25">
        <f>G214/E214*100</f>
        <v>45.892069058269165</v>
      </c>
      <c r="I214" s="24">
        <f>G214/F214*100</f>
        <v>100</v>
      </c>
    </row>
    <row r="215" spans="1:11" ht="15.75" x14ac:dyDescent="0.25">
      <c r="A215" s="44"/>
      <c r="B215" s="43"/>
      <c r="C215" s="42" t="s">
        <v>19</v>
      </c>
      <c r="D215" s="41">
        <f>D96+D122+D129+D126+D137+D146+D148+D164+D174+D194+D208+D210+D212</f>
        <v>748912.5</v>
      </c>
      <c r="E215" s="41">
        <f>E96+E122+E129+E126+E137+E146+E148+E164+E174+E194+E208+E210+E212</f>
        <v>834832.84</v>
      </c>
      <c r="F215" s="41">
        <f>F96+F122+F129+F126+F137+F146+F148+F164+F174+F194+F208+F210+F212</f>
        <v>404870.1999999999</v>
      </c>
      <c r="G215" s="41">
        <f>G96+G122+G129+G126+G137+G146+G148+G164+G174+G194+G208+G210+G212</f>
        <v>386932.5</v>
      </c>
      <c r="H215" s="41">
        <f>G215/E215*100</f>
        <v>46.348500138063571</v>
      </c>
      <c r="I215" s="40">
        <f>G215/F215*100</f>
        <v>95.569518329578244</v>
      </c>
    </row>
    <row r="216" spans="1:11" ht="14.25" x14ac:dyDescent="0.2">
      <c r="A216" s="29"/>
      <c r="B216" s="39"/>
      <c r="C216" s="38" t="s">
        <v>18</v>
      </c>
      <c r="D216" s="37">
        <f>D91-D215</f>
        <v>8849.3499999998603</v>
      </c>
      <c r="E216" s="37">
        <f>E91-E215</f>
        <v>-11104.540000000037</v>
      </c>
      <c r="F216" s="37">
        <f>F91-F215</f>
        <v>1071.1000000000931</v>
      </c>
      <c r="G216" s="37">
        <f>G91-G215</f>
        <v>8630.1999999999534</v>
      </c>
      <c r="H216" s="36"/>
      <c r="I216" s="35">
        <v>0</v>
      </c>
      <c r="K216" s="34"/>
    </row>
    <row r="217" spans="1:11" ht="21.75" customHeight="1" x14ac:dyDescent="0.25">
      <c r="A217" s="29"/>
      <c r="B217" s="28"/>
      <c r="C217" s="33" t="s">
        <v>17</v>
      </c>
      <c r="D217" s="26">
        <f>D218+D219</f>
        <v>-6449.4000000000233</v>
      </c>
      <c r="E217" s="26">
        <f>E218+E219</f>
        <v>13504.5</v>
      </c>
      <c r="F217" s="26">
        <f>F218+F219</f>
        <v>1328.8999999999069</v>
      </c>
      <c r="G217" s="26">
        <f>G218+G219</f>
        <v>-6230.1999999999534</v>
      </c>
      <c r="H217" s="25"/>
      <c r="I217" s="24">
        <v>0</v>
      </c>
    </row>
    <row r="218" spans="1:11" ht="15" x14ac:dyDescent="0.25">
      <c r="A218" s="29"/>
      <c r="B218" s="28"/>
      <c r="C218" s="27" t="s">
        <v>16</v>
      </c>
      <c r="D218" s="26">
        <v>-755361.9</v>
      </c>
      <c r="E218" s="26">
        <v>-823728.3</v>
      </c>
      <c r="F218" s="26">
        <v>-403541.3</v>
      </c>
      <c r="G218" s="26">
        <v>-403599.1</v>
      </c>
      <c r="H218" s="25"/>
      <c r="I218" s="24">
        <v>0</v>
      </c>
    </row>
    <row r="219" spans="1:11" ht="15" x14ac:dyDescent="0.25">
      <c r="A219" s="29"/>
      <c r="B219" s="28"/>
      <c r="C219" s="27" t="s">
        <v>15</v>
      </c>
      <c r="D219" s="26">
        <v>748912.5</v>
      </c>
      <c r="E219" s="26">
        <v>837232.8</v>
      </c>
      <c r="F219" s="26">
        <f>F215</f>
        <v>404870.1999999999</v>
      </c>
      <c r="G219" s="26">
        <v>397368.9</v>
      </c>
      <c r="H219" s="25"/>
      <c r="I219" s="24">
        <v>0</v>
      </c>
    </row>
    <row r="220" spans="1:11" ht="16.5" customHeight="1" x14ac:dyDescent="0.25">
      <c r="A220" s="29"/>
      <c r="B220" s="28"/>
      <c r="C220" s="33" t="s">
        <v>14</v>
      </c>
      <c r="D220" s="26">
        <v>0</v>
      </c>
      <c r="E220" s="26">
        <v>0</v>
      </c>
      <c r="F220" s="26">
        <v>0</v>
      </c>
      <c r="G220" s="26">
        <v>0</v>
      </c>
      <c r="H220" s="25"/>
      <c r="I220" s="24">
        <v>0</v>
      </c>
    </row>
    <row r="221" spans="1:11" ht="15" x14ac:dyDescent="0.25">
      <c r="A221" s="29"/>
      <c r="B221" s="28"/>
      <c r="C221" s="33" t="s">
        <v>13</v>
      </c>
      <c r="D221" s="26">
        <v>0</v>
      </c>
      <c r="E221" s="26">
        <v>0</v>
      </c>
      <c r="F221" s="26">
        <v>0</v>
      </c>
      <c r="G221" s="26">
        <v>0</v>
      </c>
      <c r="H221" s="25"/>
      <c r="I221" s="24">
        <v>0</v>
      </c>
    </row>
    <row r="222" spans="1:11" ht="15" x14ac:dyDescent="0.25">
      <c r="A222" s="29"/>
      <c r="B222" s="28"/>
      <c r="C222" s="33" t="s">
        <v>12</v>
      </c>
      <c r="D222" s="26">
        <v>-2400</v>
      </c>
      <c r="E222" s="26">
        <v>-2400</v>
      </c>
      <c r="F222" s="26">
        <v>-2400</v>
      </c>
      <c r="G222" s="26">
        <v>-2400</v>
      </c>
      <c r="H222" s="25"/>
      <c r="I222" s="24">
        <v>0</v>
      </c>
    </row>
    <row r="223" spans="1:11" ht="15" x14ac:dyDescent="0.25">
      <c r="A223" s="29"/>
      <c r="B223" s="28"/>
      <c r="C223" s="33" t="s">
        <v>11</v>
      </c>
      <c r="D223" s="26">
        <v>0</v>
      </c>
      <c r="E223" s="26">
        <v>0</v>
      </c>
      <c r="F223" s="26">
        <v>0</v>
      </c>
      <c r="G223" s="26">
        <v>0</v>
      </c>
      <c r="H223" s="25"/>
      <c r="I223" s="24">
        <v>0</v>
      </c>
    </row>
    <row r="224" spans="1:11" ht="15" x14ac:dyDescent="0.25">
      <c r="A224" s="29"/>
      <c r="B224" s="28"/>
      <c r="C224" s="33" t="s">
        <v>10</v>
      </c>
      <c r="D224" s="26">
        <f>D217+D222+D223</f>
        <v>-8849.4000000000233</v>
      </c>
      <c r="E224" s="26">
        <f>E217+E222+E223</f>
        <v>11104.5</v>
      </c>
      <c r="F224" s="26">
        <f>F217+F222+F223</f>
        <v>-1071.1000000000931</v>
      </c>
      <c r="G224" s="26">
        <f>G217+G222+G223</f>
        <v>-8630.1999999999534</v>
      </c>
      <c r="H224" s="25"/>
      <c r="I224" s="24">
        <v>0</v>
      </c>
    </row>
    <row r="225" spans="1:9" ht="15" x14ac:dyDescent="0.25">
      <c r="A225" s="29"/>
      <c r="B225" s="32"/>
      <c r="C225" s="31"/>
      <c r="D225" s="27"/>
      <c r="E225" s="27"/>
      <c r="F225" s="27"/>
      <c r="G225" s="27"/>
      <c r="H225" s="30"/>
      <c r="I225" s="30"/>
    </row>
    <row r="226" spans="1:9" ht="15" x14ac:dyDescent="0.25">
      <c r="A226" s="29"/>
      <c r="B226" s="32"/>
      <c r="C226" s="31" t="s">
        <v>9</v>
      </c>
      <c r="D226" s="27"/>
      <c r="E226" s="27"/>
      <c r="F226" s="27"/>
      <c r="G226" s="27"/>
      <c r="H226" s="30"/>
      <c r="I226" s="30"/>
    </row>
    <row r="227" spans="1:9" ht="15" x14ac:dyDescent="0.25">
      <c r="A227" s="29"/>
      <c r="B227" s="28"/>
      <c r="C227" s="27" t="s">
        <v>8</v>
      </c>
      <c r="D227" s="26">
        <v>41082.300000000003</v>
      </c>
      <c r="E227" s="26">
        <v>41423.4</v>
      </c>
      <c r="F227" s="26">
        <v>19549.8</v>
      </c>
      <c r="G227" s="26">
        <v>19157.7</v>
      </c>
      <c r="H227" s="25">
        <f>G227/E227*100</f>
        <v>46.248497226205473</v>
      </c>
      <c r="I227" s="24">
        <f>G227/F227*100</f>
        <v>97.994352883405469</v>
      </c>
    </row>
    <row r="228" spans="1:9" ht="15" x14ac:dyDescent="0.25">
      <c r="A228" s="29"/>
      <c r="B228" s="28"/>
      <c r="C228" s="27" t="s">
        <v>7</v>
      </c>
      <c r="D228" s="26">
        <v>12406.9</v>
      </c>
      <c r="E228" s="26">
        <v>12509.9</v>
      </c>
      <c r="F228" s="26">
        <v>5590.6</v>
      </c>
      <c r="G228" s="26">
        <v>5291.2</v>
      </c>
      <c r="H228" s="25">
        <f>G228/E228*100</f>
        <v>42.296101487621804</v>
      </c>
      <c r="I228" s="24">
        <f>G228/F228*100</f>
        <v>94.644581976889768</v>
      </c>
    </row>
    <row r="229" spans="1:9" ht="15.75" x14ac:dyDescent="0.25">
      <c r="A229" s="14"/>
      <c r="B229" s="20"/>
      <c r="C229" s="11"/>
      <c r="D229" s="23"/>
      <c r="E229" s="23"/>
      <c r="F229" s="23"/>
      <c r="G229" s="23"/>
      <c r="H229" s="22"/>
      <c r="I229" s="21"/>
    </row>
    <row r="230" spans="1:9" ht="57.75" customHeight="1" x14ac:dyDescent="0.3">
      <c r="A230" s="14"/>
      <c r="B230" s="20"/>
      <c r="C230" s="19" t="s">
        <v>6</v>
      </c>
      <c r="D230" s="18"/>
      <c r="E230" s="18"/>
      <c r="F230" s="18" t="s">
        <v>5</v>
      </c>
      <c r="G230" s="18"/>
      <c r="H230" s="17"/>
      <c r="I230" s="17"/>
    </row>
    <row r="231" spans="1:9" ht="18.75" x14ac:dyDescent="0.3">
      <c r="A231" s="16"/>
      <c r="B231" s="15"/>
      <c r="C231" s="11"/>
      <c r="D231" s="11"/>
      <c r="E231" s="11"/>
      <c r="F231" s="11"/>
      <c r="G231" s="11"/>
      <c r="H231" s="10"/>
      <c r="I231" s="10"/>
    </row>
    <row r="232" spans="1:9" ht="15.75" x14ac:dyDescent="0.25">
      <c r="A232" s="14"/>
      <c r="B232" s="13"/>
      <c r="C232" s="11"/>
      <c r="D232" s="11"/>
      <c r="E232" s="11"/>
      <c r="F232" s="11"/>
      <c r="G232" s="11"/>
      <c r="H232" s="10"/>
      <c r="I232" s="10"/>
    </row>
    <row r="233" spans="1:9" ht="15.75" x14ac:dyDescent="0.25">
      <c r="A233" s="14"/>
      <c r="B233" s="13"/>
      <c r="C233" s="11" t="s">
        <v>4</v>
      </c>
      <c r="D233" s="11"/>
      <c r="E233" s="11"/>
      <c r="F233" s="11"/>
      <c r="G233" s="11"/>
      <c r="H233" s="10"/>
      <c r="I233" s="10"/>
    </row>
    <row r="234" spans="1:9" x14ac:dyDescent="0.2">
      <c r="A234" s="12" t="s">
        <v>3</v>
      </c>
      <c r="B234" s="12"/>
      <c r="C234" s="11" t="s">
        <v>2</v>
      </c>
      <c r="D234" s="11"/>
      <c r="E234" s="11"/>
      <c r="F234" s="11"/>
      <c r="G234" s="11"/>
      <c r="H234" s="10"/>
      <c r="I234" s="10"/>
    </row>
    <row r="235" spans="1:9" x14ac:dyDescent="0.2">
      <c r="A235" s="12" t="s">
        <v>1</v>
      </c>
      <c r="B235" s="12"/>
      <c r="C235" s="11" t="s">
        <v>0</v>
      </c>
      <c r="D235" s="11"/>
      <c r="E235" s="11"/>
      <c r="F235" s="11"/>
      <c r="G235" s="11"/>
      <c r="H235" s="10"/>
      <c r="I235" s="10"/>
    </row>
    <row r="236" spans="1:9" x14ac:dyDescent="0.2">
      <c r="A236" s="9"/>
      <c r="B236" s="9"/>
      <c r="C236" s="9"/>
      <c r="D236" s="8"/>
      <c r="E236" s="8"/>
      <c r="F236" s="8"/>
      <c r="G236" s="7"/>
      <c r="H236" s="6"/>
      <c r="I236" s="6"/>
    </row>
  </sheetData>
  <mergeCells count="12">
    <mergeCell ref="A83:A84"/>
    <mergeCell ref="A94:I94"/>
    <mergeCell ref="C95:I95"/>
    <mergeCell ref="B2:H2"/>
    <mergeCell ref="A4:A5"/>
    <mergeCell ref="B4:B5"/>
    <mergeCell ref="C4:C5"/>
    <mergeCell ref="D4:F4"/>
    <mergeCell ref="G4:G5"/>
    <mergeCell ref="H4:I4"/>
    <mergeCell ref="C7:I7"/>
    <mergeCell ref="A70:A75"/>
  </mergeCells>
  <pageMargins left="0.75" right="0.75" top="1" bottom="1" header="0.5" footer="0.5"/>
  <pageSetup paperSize="9" scale="47" fitToHeight="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Лист1</vt:lpstr>
      <vt:lpstr>01.07.2013</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fuadmin</dc:creator>
  <cp:lastModifiedBy>fuadmin</cp:lastModifiedBy>
  <dcterms:created xsi:type="dcterms:W3CDTF">2016-03-02T04:10:12Z</dcterms:created>
  <dcterms:modified xsi:type="dcterms:W3CDTF">2016-03-02T04:10:23Z</dcterms:modified>
</cp:coreProperties>
</file>