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ПОЧТА\Администратор\На сайт\справка 2014\"/>
    </mc:Choice>
  </mc:AlternateContent>
  <bookViews>
    <workbookView xWindow="0" yWindow="0" windowWidth="22365" windowHeight="7740" activeTab="1"/>
  </bookViews>
  <sheets>
    <sheet name="Лист1" sheetId="1" r:id="rId1"/>
    <sheet name="01.11.14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2" l="1"/>
  <c r="E9" i="2"/>
  <c r="E8" i="2" s="1"/>
  <c r="F9" i="2"/>
  <c r="G10" i="2"/>
  <c r="G11" i="2"/>
  <c r="D12" i="2"/>
  <c r="E12" i="2"/>
  <c r="G12" i="2" s="1"/>
  <c r="F12" i="2"/>
  <c r="G13" i="2"/>
  <c r="D14" i="2"/>
  <c r="E14" i="2"/>
  <c r="F14" i="2"/>
  <c r="G14" i="2" s="1"/>
  <c r="G15" i="2"/>
  <c r="G16" i="2"/>
  <c r="G17" i="2"/>
  <c r="E20" i="2"/>
  <c r="D21" i="2"/>
  <c r="D20" i="2" s="1"/>
  <c r="E21" i="2"/>
  <c r="F21" i="2"/>
  <c r="F20" i="2" s="1"/>
  <c r="G20" i="2" s="1"/>
  <c r="G21" i="2"/>
  <c r="G22" i="2"/>
  <c r="G23" i="2"/>
  <c r="D24" i="2"/>
  <c r="E24" i="2"/>
  <c r="F24" i="2"/>
  <c r="G24" i="2"/>
  <c r="G25" i="2"/>
  <c r="D26" i="2"/>
  <c r="E26" i="2"/>
  <c r="F26" i="2"/>
  <c r="D29" i="2"/>
  <c r="E29" i="2"/>
  <c r="G29" i="2" s="1"/>
  <c r="F29" i="2"/>
  <c r="G31" i="2"/>
  <c r="G33" i="2"/>
  <c r="D34" i="2"/>
  <c r="E34" i="2"/>
  <c r="G34" i="2" s="1"/>
  <c r="F34" i="2"/>
  <c r="G36" i="2"/>
  <c r="D40" i="2"/>
  <c r="D38" i="2" s="1"/>
  <c r="D37" i="2" s="1"/>
  <c r="E40" i="2"/>
  <c r="F40" i="2"/>
  <c r="G40" i="2"/>
  <c r="G41" i="2"/>
  <c r="G42" i="2"/>
  <c r="D43" i="2"/>
  <c r="D44" i="2"/>
  <c r="E44" i="2"/>
  <c r="E43" i="2" s="1"/>
  <c r="E38" i="2" s="1"/>
  <c r="E37" i="2" s="1"/>
  <c r="F44" i="2"/>
  <c r="G44" i="2" s="1"/>
  <c r="G45" i="2"/>
  <c r="D46" i="2"/>
  <c r="E46" i="2"/>
  <c r="F46" i="2"/>
  <c r="G46" i="2"/>
  <c r="G47" i="2"/>
  <c r="G48" i="2"/>
  <c r="D49" i="2"/>
  <c r="E49" i="2"/>
  <c r="F49" i="2"/>
  <c r="G49" i="2"/>
  <c r="G50" i="2"/>
  <c r="D51" i="2"/>
  <c r="E51" i="2"/>
  <c r="F51" i="2"/>
  <c r="G51" i="2" s="1"/>
  <c r="G52" i="2"/>
  <c r="D53" i="2"/>
  <c r="E53" i="2"/>
  <c r="F53" i="2"/>
  <c r="G53" i="2" s="1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70" i="2"/>
  <c r="G71" i="2"/>
  <c r="G72" i="2"/>
  <c r="G73" i="2"/>
  <c r="G74" i="2"/>
  <c r="G75" i="2"/>
  <c r="D76" i="2"/>
  <c r="E76" i="2"/>
  <c r="F76" i="2"/>
  <c r="G76" i="2" s="1"/>
  <c r="G77" i="2"/>
  <c r="G78" i="2"/>
  <c r="G79" i="2"/>
  <c r="G80" i="2"/>
  <c r="G81" i="2"/>
  <c r="G82" i="2"/>
  <c r="G83" i="2"/>
  <c r="G84" i="2"/>
  <c r="D86" i="2"/>
  <c r="E86" i="2"/>
  <c r="G87" i="2"/>
  <c r="D88" i="2"/>
  <c r="E88" i="2"/>
  <c r="F88" i="2"/>
  <c r="F86" i="2" s="1"/>
  <c r="G86" i="2" s="1"/>
  <c r="G89" i="2"/>
  <c r="D90" i="2"/>
  <c r="E90" i="2"/>
  <c r="F90" i="2"/>
  <c r="G90" i="2"/>
  <c r="G91" i="2"/>
  <c r="D92" i="2"/>
  <c r="E92" i="2"/>
  <c r="G92" i="2" s="1"/>
  <c r="F92" i="2"/>
  <c r="G93" i="2"/>
  <c r="D99" i="2"/>
  <c r="D218" i="2" s="1"/>
  <c r="E99" i="2"/>
  <c r="F99" i="2"/>
  <c r="G99" i="2"/>
  <c r="G100" i="2"/>
  <c r="G102" i="2"/>
  <c r="G103" i="2"/>
  <c r="G104" i="2"/>
  <c r="G105" i="2"/>
  <c r="G106" i="2"/>
  <c r="G107" i="2"/>
  <c r="G109" i="2"/>
  <c r="G110" i="2"/>
  <c r="G111" i="2"/>
  <c r="G112" i="2"/>
  <c r="G113" i="2"/>
  <c r="G115" i="2"/>
  <c r="G116" i="2"/>
  <c r="G117" i="2"/>
  <c r="G118" i="2"/>
  <c r="G120" i="2"/>
  <c r="G122" i="2"/>
  <c r="G123" i="2"/>
  <c r="G124" i="2"/>
  <c r="D125" i="2"/>
  <c r="E125" i="2"/>
  <c r="F125" i="2"/>
  <c r="G125" i="2"/>
  <c r="G126" i="2"/>
  <c r="D129" i="2"/>
  <c r="E129" i="2"/>
  <c r="G129" i="2" s="1"/>
  <c r="F129" i="2"/>
  <c r="G130" i="2"/>
  <c r="G131" i="2"/>
  <c r="D132" i="2"/>
  <c r="E132" i="2"/>
  <c r="G132" i="2" s="1"/>
  <c r="F132" i="2"/>
  <c r="G133" i="2"/>
  <c r="G134" i="2"/>
  <c r="G135" i="2"/>
  <c r="G137" i="2"/>
  <c r="G138" i="2"/>
  <c r="G139" i="2"/>
  <c r="D140" i="2"/>
  <c r="E140" i="2"/>
  <c r="F140" i="2"/>
  <c r="G140" i="2"/>
  <c r="G141" i="2"/>
  <c r="G142" i="2"/>
  <c r="G143" i="2"/>
  <c r="G144" i="2"/>
  <c r="G145" i="2"/>
  <c r="G146" i="2"/>
  <c r="G147" i="2"/>
  <c r="G148" i="2"/>
  <c r="D149" i="2"/>
  <c r="E149" i="2"/>
  <c r="F149" i="2"/>
  <c r="D151" i="2"/>
  <c r="E151" i="2"/>
  <c r="F151" i="2"/>
  <c r="G151" i="2"/>
  <c r="G152" i="2"/>
  <c r="G157" i="2"/>
  <c r="G162" i="2"/>
  <c r="G163" i="2"/>
  <c r="G164" i="2"/>
  <c r="G165" i="2"/>
  <c r="G166" i="2"/>
  <c r="D167" i="2"/>
  <c r="E167" i="2"/>
  <c r="G167" i="2" s="1"/>
  <c r="F167" i="2"/>
  <c r="G168" i="2"/>
  <c r="G173" i="2"/>
  <c r="G174" i="2"/>
  <c r="G175" i="2"/>
  <c r="D177" i="2"/>
  <c r="E177" i="2"/>
  <c r="F177" i="2"/>
  <c r="G193" i="2"/>
  <c r="G194" i="2"/>
  <c r="G195" i="2"/>
  <c r="D197" i="2"/>
  <c r="E197" i="2"/>
  <c r="F197" i="2"/>
  <c r="G197" i="2" s="1"/>
  <c r="G198" i="2"/>
  <c r="G199" i="2"/>
  <c r="G204" i="2"/>
  <c r="G205" i="2"/>
  <c r="G206" i="2"/>
  <c r="G207" i="2"/>
  <c r="G208" i="2"/>
  <c r="G209" i="2"/>
  <c r="G210" i="2"/>
  <c r="D211" i="2"/>
  <c r="E211" i="2"/>
  <c r="F211" i="2"/>
  <c r="G211" i="2" s="1"/>
  <c r="G212" i="2"/>
  <c r="D213" i="2"/>
  <c r="E213" i="2"/>
  <c r="F213" i="2"/>
  <c r="D215" i="2"/>
  <c r="E215" i="2"/>
  <c r="F215" i="2"/>
  <c r="G215" i="2" s="1"/>
  <c r="G216" i="2"/>
  <c r="G217" i="2"/>
  <c r="F218" i="2"/>
  <c r="D220" i="2"/>
  <c r="E220" i="2"/>
  <c r="E227" i="2" s="1"/>
  <c r="F220" i="2"/>
  <c r="D227" i="2"/>
  <c r="F227" i="2"/>
  <c r="E96" i="2" l="1"/>
  <c r="E94" i="2"/>
  <c r="G43" i="2"/>
  <c r="D8" i="2"/>
  <c r="E218" i="2"/>
  <c r="G218" i="2" s="1"/>
  <c r="G88" i="2"/>
  <c r="F8" i="2"/>
  <c r="F43" i="2"/>
  <c r="F38" i="2" s="1"/>
  <c r="G9" i="2"/>
  <c r="D96" i="2" l="1"/>
  <c r="D94" i="2"/>
  <c r="D219" i="2" s="1"/>
  <c r="F37" i="2"/>
  <c r="G37" i="2" s="1"/>
  <c r="G38" i="2"/>
  <c r="F94" i="2"/>
  <c r="G8" i="2"/>
  <c r="F96" i="2"/>
  <c r="G96" i="2" s="1"/>
  <c r="E219" i="2"/>
  <c r="G94" i="2" l="1"/>
  <c r="F219" i="2"/>
</calcChain>
</file>

<file path=xl/sharedStrings.xml><?xml version="1.0" encoding="utf-8"?>
<sst xmlns="http://schemas.openxmlformats.org/spreadsheetml/2006/main" count="303" uniqueCount="241">
  <si>
    <t>Мальцева Лариса Александровна  8 (391-61) 2-43-94</t>
  </si>
  <si>
    <t xml:space="preserve">                       расходы:</t>
  </si>
  <si>
    <t>Лисиенко Татьяна Ивановна  8 (391-61) 2-45-50</t>
  </si>
  <si>
    <t xml:space="preserve">                      доходы:</t>
  </si>
  <si>
    <t xml:space="preserve">Исполнители: </t>
  </si>
  <si>
    <t>В.В. Бородина</t>
  </si>
  <si>
    <t>Начальник бюджетного отдела</t>
  </si>
  <si>
    <t>Т.А. Филиппенко</t>
  </si>
  <si>
    <t>Финуправления Канского района</t>
  </si>
  <si>
    <t>Руководитель</t>
  </si>
  <si>
    <t>Итого источников</t>
  </si>
  <si>
    <t>Возврат бюджетных кредитов</t>
  </si>
  <si>
    <t>Погашение кредитов (бюджетных ссуд)</t>
  </si>
  <si>
    <t>Получение кредитов (бюджетных ссуд)</t>
  </si>
  <si>
    <t>Прочие источники внутреннего финансирования</t>
  </si>
  <si>
    <t>Уменьшение остатков средств бюджетов</t>
  </si>
  <si>
    <t>Увеличение остатков средств бюджетов</t>
  </si>
  <si>
    <t xml:space="preserve">Изменение остатков средств бюджета на счетах </t>
  </si>
  <si>
    <t>Профицит бюджета (плюс), дефицит (минус)</t>
  </si>
  <si>
    <t>ВСЕГО РАСХОДОВ:</t>
  </si>
  <si>
    <t>Прочие межбюджетные трансферты бюджетам субъектов РФ</t>
  </si>
  <si>
    <t>Дотации на выравнивание бюджетной обеспеченности</t>
  </si>
  <si>
    <t>.1401</t>
  </si>
  <si>
    <t>Межбюджетн. трансферты бюджетам субъектов РФ</t>
  </si>
  <si>
    <t>Обслуживание гос-го и муниципального долга</t>
  </si>
  <si>
    <t>1301</t>
  </si>
  <si>
    <t>ОБСЛУЖИВАНИЕ ГОС-ГО И МУНИЦ-ГО</t>
  </si>
  <si>
    <t>1300</t>
  </si>
  <si>
    <t>Массовый спорт</t>
  </si>
  <si>
    <t>МЕЖБЮДЖЕТНЫЕ ТРАНСФЕРТЫ</t>
  </si>
  <si>
    <t xml:space="preserve"> - поступление нефинансовых активов</t>
  </si>
  <si>
    <t xml:space="preserve"> - коммунальные услуги</t>
  </si>
  <si>
    <t xml:space="preserve"> - начисления на оплату труда</t>
  </si>
  <si>
    <t xml:space="preserve"> - заработная плата</t>
  </si>
  <si>
    <t>Другие вопросы в области социальной политики</t>
  </si>
  <si>
    <t>Охрана семьи и детства</t>
  </si>
  <si>
    <t>Социальное обеспечение населения</t>
  </si>
  <si>
    <t>Социальное обслуживание населения</t>
  </si>
  <si>
    <t>Пенсионное обеспечение</t>
  </si>
  <si>
    <t>СОЦИАЛЬНАЯ ПОЛИТИКА</t>
  </si>
  <si>
    <t>Другие вопросы в области здравоохранения</t>
  </si>
  <si>
    <t>.0909</t>
  </si>
  <si>
    <t>Медицинская помощь в дневных стационарах всех типов</t>
  </si>
  <si>
    <t>.0903</t>
  </si>
  <si>
    <t>Амбулаторная помощь</t>
  </si>
  <si>
    <t>.0902</t>
  </si>
  <si>
    <t>Стационарная медицинская помощь</t>
  </si>
  <si>
    <t>.0901</t>
  </si>
  <si>
    <t xml:space="preserve">ЗДРАВООХРАНЕНИЕ </t>
  </si>
  <si>
    <t>.0900</t>
  </si>
  <si>
    <t>Другие вопросы в области культуры</t>
  </si>
  <si>
    <t>.0804</t>
  </si>
  <si>
    <t>Культура</t>
  </si>
  <si>
    <t>.0801</t>
  </si>
  <si>
    <t>КУЛЬТУРА, КИНЕМАТОГРАФИЯ, СРЕДСТВА МАССОВОЙ ИНФОРМАЦИИ</t>
  </si>
  <si>
    <t>.0800</t>
  </si>
  <si>
    <t>Другие вопросы в области образования</t>
  </si>
  <si>
    <t>.0709</t>
  </si>
  <si>
    <t>Молодёжная политика</t>
  </si>
  <si>
    <t>.0707</t>
  </si>
  <si>
    <t>Общее образование</t>
  </si>
  <si>
    <t>.0702</t>
  </si>
  <si>
    <t xml:space="preserve">Дошкольное образование </t>
  </si>
  <si>
    <t>.0701</t>
  </si>
  <si>
    <t>ОБРАЗОВАНИЕ</t>
  </si>
  <si>
    <t>.0700</t>
  </si>
  <si>
    <t>Другие вопросы в области охраны окружающей среды</t>
  </si>
  <si>
    <t>.0605</t>
  </si>
  <si>
    <t>ОХРАНА ОКУЖАЮЩЕЙ СРЕДЫ</t>
  </si>
  <si>
    <t>.0600</t>
  </si>
  <si>
    <t>Другие вопросы в области жилищно-комунального хозяйства</t>
  </si>
  <si>
    <t>.0505</t>
  </si>
  <si>
    <t>Благоустройство</t>
  </si>
  <si>
    <t>.0503</t>
  </si>
  <si>
    <t xml:space="preserve"> - безвозмездные и безвозвратные перечисления организациям</t>
  </si>
  <si>
    <t>Коммунальное хозяйство</t>
  </si>
  <si>
    <t>.0502</t>
  </si>
  <si>
    <t xml:space="preserve"> - приобретение услуг</t>
  </si>
  <si>
    <t>Жилищное хозяйство</t>
  </si>
  <si>
    <t>.0501</t>
  </si>
  <si>
    <t>ЖИЛИЩНО-КОММУН. ХОЗЯЙСТВО</t>
  </si>
  <si>
    <t>.0500</t>
  </si>
  <si>
    <t>Другие вопросы в области национальной экономики</t>
  </si>
  <si>
    <t>.0412</t>
  </si>
  <si>
    <t>Дорожное хозяйство (дорожные фонды)</t>
  </si>
  <si>
    <t>.0409</t>
  </si>
  <si>
    <t>Транспорт</t>
  </si>
  <si>
    <t>.0408</t>
  </si>
  <si>
    <t>Водные ресурсы</t>
  </si>
  <si>
    <t>.0406</t>
  </si>
  <si>
    <t>Сельское хозяйство и рыболовство</t>
  </si>
  <si>
    <t>.0405</t>
  </si>
  <si>
    <t>НАЦИОНАЛЬНАЯ ЭКОНОМИКА</t>
  </si>
  <si>
    <t>.0400</t>
  </si>
  <si>
    <t>Обеспечение пожарной безопасности</t>
  </si>
  <si>
    <t>.0310</t>
  </si>
  <si>
    <t>Защита населения и территории от последствий чрезвычайных ситуаций</t>
  </si>
  <si>
    <t>.0309</t>
  </si>
  <si>
    <t>НАЦИОНАЛЬНАЯ БЕЗОПАСНОСТЬ</t>
  </si>
  <si>
    <t>.0300</t>
  </si>
  <si>
    <t>Мобилизационная и вневойсковая подготовка</t>
  </si>
  <si>
    <t>.0203</t>
  </si>
  <si>
    <t>НАЦИОНАЛЬНАЯ ОБОРОНА</t>
  </si>
  <si>
    <t>.0200</t>
  </si>
  <si>
    <t>Другие общегосударственные вопросы</t>
  </si>
  <si>
    <t>.0113</t>
  </si>
  <si>
    <t>Обслуживание государственного и муниципального долга</t>
  </si>
  <si>
    <t>.0112</t>
  </si>
  <si>
    <t>Резервные фонды</t>
  </si>
  <si>
    <t>.0111</t>
  </si>
  <si>
    <t>Обеспечение проведения выборов и референдумов</t>
  </si>
  <si>
    <t>.0107</t>
  </si>
  <si>
    <t>в том числе:</t>
  </si>
  <si>
    <t>Обеспечение деятельности финансовых, налоговых и таможенных органов и органов надзора</t>
  </si>
  <si>
    <t>.0106</t>
  </si>
  <si>
    <t xml:space="preserve">из них: </t>
  </si>
  <si>
    <t>Функционирование Правительства РФ, высших органов исполнительной власти субъектов РФ, местных администраций</t>
  </si>
  <si>
    <t>.0104</t>
  </si>
  <si>
    <t xml:space="preserve">Функционирование представительных органов  местного самоуправления </t>
  </si>
  <si>
    <t>.0103</t>
  </si>
  <si>
    <t>Функционирование высшего должностного лица субъекта РФ и органа местного самоуправления</t>
  </si>
  <si>
    <t>.0102</t>
  </si>
  <si>
    <t>ОБЩЕГОСУДАРСТВЕННЫЕ ВОПРОСЫ</t>
  </si>
  <si>
    <t>.0100</t>
  </si>
  <si>
    <t>РАСХОДЫ</t>
  </si>
  <si>
    <t>СОБСТВЕННЫЕ ДОХОДЫ</t>
  </si>
  <si>
    <t>ВСЕГО ДОХОДОВ</t>
  </si>
  <si>
    <t>Возврат остатков субсидий, субвенций и иных межбюджетных трансфертов, имеющих целевое назначение, прошлых лет, из бюджетов муниципальных районов</t>
  </si>
  <si>
    <t>Возврат остатков субсидий, субвенций и иных межбюджетных трансфертов, имеющих целевое назначение, прошлых лет</t>
  </si>
  <si>
    <t>Доходы 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</si>
  <si>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 xml:space="preserve">Доходы  бюджетов муниципальных районов от возврата остатков субсидий, субвенций и иных межбюджетных трансфертов, имеющих целевое назначение, прошлых лет </t>
  </si>
  <si>
    <t>Межбюджетные трансферты, передаваемые бюджетам муниципальных районов на государственную поддержку лучших работников муниципальных учреждений культуры, находящихся на территориях сельских поселений</t>
  </si>
  <si>
    <t>Межбюджетные трансферты, передаваемые бюджетам на государственную поддержку лучших работников муниципальных учреждений культуры, находящихся на территориях сельских поселений</t>
  </si>
  <si>
    <t>053</t>
  </si>
  <si>
    <t>Межбюджетные трансферты, передаваемые бюджетам муниципальных районов из бюджетов поселений на осуществлении части полномочий по решению вопросов местного значения в соответствии с заключенными соглашениями</t>
  </si>
  <si>
    <t>014</t>
  </si>
  <si>
    <t>подстатья</t>
  </si>
  <si>
    <t>Иные межбюджетные трансферты</t>
  </si>
  <si>
    <t>Субвенции бюджетам муниципальных образований края на реализацию Закона края от 24 декабря 2009 года №9-4225 «О наделении органов местного самоуправления муниципальных районов и городских округов края государственными полномочиями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родителей» на 2014 год и плановый период 2015-2016 годов</t>
  </si>
  <si>
    <t>119</t>
  </si>
  <si>
    <t xml:space="preserve">Субвенции бюджетам муниципальных образований края, направляемых на реализацию Закона края от 27 декабря 2005 года  № 17-4397 «О наделении органов местного самоуправления муниципальных районов отдельными государственными полномочиями по решению вопросов поддержки сельскохозяйственного производства», на 2014 год и плановый период 2015-2016 годов </t>
  </si>
  <si>
    <t>115</t>
  </si>
  <si>
    <t>Субвенции бюджетам муниципальных районов на компенсацию части родительской платы за содержание ребёнка в муниципальных образовательных учреждениях, реализующих основную образовательную программу дошкольного образования</t>
  </si>
  <si>
    <t>029</t>
  </si>
  <si>
    <t>Субвенции бюджетам муниципальных районов на выполнение передаваемых полномочий субъектов РФ</t>
  </si>
  <si>
    <t>024</t>
  </si>
  <si>
    <t>Субвенции бюджетам муниципальных районов на предоставление гражданам субсидий на оплату жилого помещения и комммунальных услуг</t>
  </si>
  <si>
    <t>022</t>
  </si>
  <si>
    <t xml:space="preserve">Субвенции бюджетам муниципальных районов на осуществление первичного воинского учета на территориях, где отсутствуют военные комиссариаты </t>
  </si>
  <si>
    <t>015</t>
  </si>
  <si>
    <t xml:space="preserve">Субвенции на выплаты инвалидам страховых премий </t>
  </si>
  <si>
    <t>012</t>
  </si>
  <si>
    <t>Почетный донор "России"</t>
  </si>
  <si>
    <t>004</t>
  </si>
  <si>
    <t>Субвенции бюджетам муниципальных районов на оплату жилищно-коммунальных услуг отдельным категориям граждан</t>
  </si>
  <si>
    <t>001</t>
  </si>
  <si>
    <t>Субвенции бюджетам субъектов Российской Федерации и муниципальных образований</t>
  </si>
  <si>
    <t>Субсидии бюджетам муниципальных образований края на реализацию проектов по благоустройству территорий поселений, городских округов</t>
  </si>
  <si>
    <t>Субсидии бюджетам муниципальных образований края на оплату стоимости путевок для детей в краевые государственные и негосударственные организации отдыха, оздоровления и занятости детей, зарегистрированные на территории края, муниципальные загородные оздоровительные лагеря  на 2014 год и плановый период 2015-2016 годов</t>
  </si>
  <si>
    <t xml:space="preserve">Субсидии бюджетам муниципальных образований края на оплату стоимости набора продуктов питания или готовых блюд и их транспортировки в лагерях с дневным пребыванием детей на 2014 год и плановый период 2015 - 2016 годов </t>
  </si>
  <si>
    <t>Субсидии бюджетам муниципальных образований на разработку проектной документации на строительство и (или) реконструкцию объектов коммунальной инфраструктуры, используемых в сфере водоснабжения, водоотведения и очистки сточных вод, в рамках подпрограммы «Чистая вода Красноярского края» государственной программы Красноярского края «Реформирование и модернизация жилищно-коммунального хозяйства и повышение энергетической эффективности»</t>
  </si>
  <si>
    <t>Субсидии бюджетам муниципальных образований на частичное финансирование (возмещение) расходов по капитальному ремонту, реконструкции находящихся в муниципальной собственности объектов коммунальной инфраструктуры</t>
  </si>
  <si>
    <t xml:space="preserve">Субсидии бюджетам муниципальных образований на частичное финансирование (возмещение) расходов на выплаты младшим воспитателям и помощникам воспитателей в муниципальных образовательных учреждениях, реализующих основную общеобразовательную программу дошкольного образования детей, на 2014 год и плановый период 2015 - 2016 годов </t>
  </si>
  <si>
    <t>Субсидии бюджетам муниципальных образований края на организацию и проведение акарицидных обработок мест массового отдыха населения на 2014 год и плановый период 2015-2016 годов</t>
  </si>
  <si>
    <t>Субсидии бюджетам муниципальных образований края на содержание автомобильных дорог общего пользавания, за счет средств дорожного фонда Красноярского края</t>
  </si>
  <si>
    <t>Субсидии бюджетам муниципальных образований на комплектование книжных фондов библиотек муниципальных образований Красноярского края в рамках подпрограммы «Обеспечение условий реализации государственной программы и прочие мероприятия» государственной программы Красноярского края «Развитие культуры»</t>
  </si>
  <si>
    <t>Субсидии бюджетам муниципальных образований на оснащение муниципальных музеев и библиотек Красноярского края программным обеспечением, в том числе для ведения электронного каталога в рамках подпрограммы «Обеспечение условий реализации государственной программы и прочие мероприятия» государственной программы Красноярского края «Развитие культуры»</t>
  </si>
  <si>
    <t>Субсидии бюджетам муниципальных образований на поддержку социокультурных проектов муниципальных учреждений культуры и образовательных учреждений в области культуры в рамках подпрограммы «Поддержка искусства и народного творчества» государственной программы Красноярского края «Развитие культуры»</t>
  </si>
  <si>
    <t>Субсидии бюджетам муниципальных образований на приобретение веб-камер для муниципальных архивов в целях обеспечения их участия в мероприятиях в режиме on-line в рамках подпрограммы «Развитие архивного дела в Красноярском крае» государственной программы Красноярского края «Развитие культуры»</t>
  </si>
  <si>
    <t>7479</t>
  </si>
  <si>
    <t>Субсидии бюджетам муниципальных образований на оцифровку (перевод в электронный формат ПК «Архивный фонд») описей дел муниципальных архивов края в рамках подпрограммы «Развитие архивного дела в Красноярском крае» государственной программы Красноярского края «Развитие культуры»</t>
  </si>
  <si>
    <t>7478</t>
  </si>
  <si>
    <t>Субсидии бюджетам муниципальных образований края на приобретение (замену) и монтаж стеллажного оборудования для муниципальных архивов края в рамках подпрограммы «Развитие архивного дела в Красноярском крае» государственной программы Красноярского края «Развитие культуры»</t>
  </si>
  <si>
    <t>7477</t>
  </si>
  <si>
    <t>Субсидии бюджетам муниципальных образований края на поддержку деятельности муниципальных молодежных центров на 2014 год и плановый период 2015-2016 годов</t>
  </si>
  <si>
    <t>7456</t>
  </si>
  <si>
    <t>Субсидии бюджетам муниципальных образований края на проведение работ по уничтожению сорняков дикорастущей конопли в рамках подпрограммы «Развитие подотрасли растениеводства, переработки и реализации продукции растениеводства, сохранение и восстановление плодородия почв» государственной программы Красноярского края «Развитие сельского хозяйства и регулирование рынков сельскохозяйственной продукции, сырья и продовольствия»</t>
  </si>
  <si>
    <t>7451</t>
  </si>
  <si>
    <t>Субсидии бюджетам муниципальных образований  на разработку схем теплоснабжения муниципальных образований Красноярского края в рамках подпрограммы «Энергосбережение и повышение энергетической эффективности в Красноярском крае» государственной программы Красноярского края «Реформирование и модернизация жилищно-коммунального хозяйства и повышение энергетической эффективности»</t>
  </si>
  <si>
    <t>Субсидии бюджетам муниципальных образований на реализацию мероприятий по проведению обязательных энергетических обследований муниципальных учреждений Красноярского края в рамках подпрограммы "Энергосбережение и повышение энергетической эффективности в Красноярском крае" государственной программы Красноярского края "Реформирование и модернизация жилищно-коммунального хозяйства и повышение энергетической эффективности"</t>
  </si>
  <si>
    <t>Субсидии бюджетам муниципальных образований на введение дополнительных мест в системе дошкольного образования детей посредством реконструкции и капитального ремонта зданий под дошкольные образовательные учреждения, реконструкции и капитального ремонта зданий образовательных учреждений для создания условий, позволяющих реализовать основную общеобразовательную программу дошкольного образования детей, а также приобретение оборудования, мебели в рамках подпрограммы «Развитие дошкольного, общего и дополнительного образования детей» государственной программы Красноярского края «Развитие образования»</t>
  </si>
  <si>
    <t>Субсидии бюджетам муниципальных образований на обеспечение беспрепятственного доступа к муниципальным учреждениям социальной инфраструструктуры (устройство внешних пандусов, входных дверей, установка подъемного устройства, замена лифтов, в том числе проведение необходимых согласований, зон оказания услуг, санитарно-гигиенических помещений, прилегающих территорий, оснащение системами с дублирующими световыми устройствами, информационными табло с тактильной пространственно-рельефной информацией и другое) в рамках подпрограммы «Доступная среда» государственной программы Красноярского края «Развитие системы социальной поддержки населения»</t>
  </si>
  <si>
    <t>Субсидии бюджетам муниципальных районов образований края на частичное финансирование (возмещение) расходов на персональные выплаты, устанавливаемые в целях повышения оплаты труда молодым специалистам</t>
  </si>
  <si>
    <t>Субсидии на частичное финансирование (возмещение) расходов на региональные 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</t>
  </si>
  <si>
    <t>Прочие субсидии бюджетам муниципальных районов:</t>
  </si>
  <si>
    <t>Модернизация региональных систем дошкольного образования за счет средств федерального бюджета в рамках подпрограммы «Развитие дошкольного, общего и дополнительного образования детей» государственной программы Красноярского края «Развитие образования»</t>
  </si>
  <si>
    <t>Субсидии бюджетам на модернизацию региональных систем дошкольного образования</t>
  </si>
  <si>
    <t>Субсидии бюджетам на реализацию федеральных целевых программ</t>
  </si>
  <si>
    <t>Субсидии бюджетам субъектов Российской Федерации и муниципальных образований (межбюджетные субсидии)</t>
  </si>
  <si>
    <t>Субсидии бюджетам муниципальных образований для реализации мероприятий, предусмотренных муниципальными программами развития субъектов малого и среднего предпринимательства, в рамках подпрограммы «Развитие субъектов малого и среднего предпринимательства в Красноярском крае» государственной программы Красноярского края «Развитие инвестиционной, инновационной деятельности, малого и среднего предпринимательства на территории края»</t>
  </si>
  <si>
    <t>Субсидии бюджетам муниципальных образований для реализации мероприятий, предусмотренных муниципальными программами развития субъектов малого и среднего предпринимательства, включая крестьянские хозяйства, за счет средств федерального бюджета</t>
  </si>
  <si>
    <t>Субсидии бюджетам муниципальных образований для развития субъектов малого и среднего предпринимательства, включая крестьянские хозяйства</t>
  </si>
  <si>
    <t>Субсидии бюджетам муниципальных образований на предоставление социальных выплат молодым семьям на приобретение (строительство) жилья в рамках подпрограммы «Обеспечение жильем молодых семей в Красноярском крае» государственной программы Красноярского края «Молодежь Красноярского края в XXI веке»</t>
  </si>
  <si>
    <t>Субсидии бюджетам на обеспечение жильем молодых семей</t>
  </si>
  <si>
    <t xml:space="preserve">Субсидии бюджетам субъектов Российской Федерации и муниципальных образований </t>
  </si>
  <si>
    <t>Дотации бюджетам муниципальных районов на поддержку мер по обеспечению сбалансированности бюджетов</t>
  </si>
  <si>
    <t>Дотации на выравнивание уровня бюджетной обеспеченности</t>
  </si>
  <si>
    <t xml:space="preserve">Дотации бюджетам субъектам Российской Федерации и муниципальных образований </t>
  </si>
  <si>
    <t>БЕЗВОЗМЕЗДНЫЕ ПОСТУПЛЕНИЯ ОТ ДРУГИХ БЮДЖЕТОВ БЮДЖЕТНОЙ СИСТЕМЫ РФ</t>
  </si>
  <si>
    <t>БЕЗВОЗМЕЗДНЫЕ ПОСТУПЛЕНИЯ</t>
  </si>
  <si>
    <t>Прочие неналоговые доходы</t>
  </si>
  <si>
    <t>Невыясненные поступления</t>
  </si>
  <si>
    <t>ПРОЧИЕ НЕНАЛОГОВЫЕ ДОХОДЫ</t>
  </si>
  <si>
    <t>ШТРАФЫ, САНКЦИИ, ВОЗМЕЩЕНИЕ УЩЕРБА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</si>
  <si>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</si>
  <si>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Доходы от реализации иного имущества, находящегося в государственной и муниципальной собственности</t>
  </si>
  <si>
    <t>Доходы от продажи квартир</t>
  </si>
  <si>
    <t>ДОХОДЫ ОТ ПРОДАЖИ МАТЕРИАЛЬНЫХ И НЕМАТЕРИАЛЬНЫХ АКТИВОВ</t>
  </si>
  <si>
    <t>Прочие доходы от компенсация затрат</t>
  </si>
  <si>
    <t>Прочие доходы от оказания платных услуг</t>
  </si>
  <si>
    <t>ДОХОДЫ ОТ ОКАЗАНИЯ ПЛАТНЫХ УСЛУГ И КОМПЕНСАЦИИ ЗАТРАТ ГОСУДАРСТВА</t>
  </si>
  <si>
    <t>Плата за иные виды негативного воздействия на окружающую среду</t>
  </si>
  <si>
    <t>ПЛАТЕЖИ ПРИ ПОЛЬЗОВАНИИ ПРИРОДНЫМИ РЕСУРСАМИ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</si>
  <si>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автономных учреждений)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</si>
  <si>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 поселений, а также средства от продажи права на заключение договоров аренды указанных земельных участ</t>
  </si>
  <si>
    <t>Доходы, получаемые в виде арендной либо иной платы  за передачу в возмездное поль-зование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</t>
  </si>
  <si>
    <t xml:space="preserve"> ДОХОДЫ ОТ ИСПОЛЬЗОВАНИЯ ИМУЩЕСТВА, НАХОДЯЩЕГОСЯ В ГОСУДАРСТВЕННОЙ И МУНИЦИПАЛЬНОЙ СОБСТВЕННОСТИ </t>
  </si>
  <si>
    <t>ЗАДОЛЖЕННОСТЬ И ПЕРЕРАСЧЁТЫ ПО ОТМЕНЁННЫМ НАЛОГАМ, СБОРАМ И ИНЫМ ОБЯЗАТЕЛЬНЫМ ПЛАТЕЖАМ</t>
  </si>
  <si>
    <t>ГОСУДАРСТВЕННАЯ ПОШЛИНА</t>
  </si>
  <si>
    <t>Налог, взимаемый в связи с применением патентной системы налогообложения</t>
  </si>
  <si>
    <t>Единый сельскохозяйственный налог</t>
  </si>
  <si>
    <t>Единый налог на вмененный доход для определенных видов деятельности</t>
  </si>
  <si>
    <t>НАЛОГИ НА СОВОКУПНЫЙ ДОХОД</t>
  </si>
  <si>
    <t>Акцизы по подакцизным товарам (продукции), производимым на территории Российской Федерации</t>
  </si>
  <si>
    <t>НАЛОГИ НА ТОВАРЫ (РАБОТЫ, УСЛУГИ), РЕАЛИЗУЕМЫЕ НА ТЕРРИТОРИИ РОССИЙСКОЙ ФЕДЕРАЦИИ</t>
  </si>
  <si>
    <t xml:space="preserve"> - налог на доходы физических лиц</t>
  </si>
  <si>
    <t xml:space="preserve"> - налог на прибыль организаций</t>
  </si>
  <si>
    <t>НАЛОГИ НА ПРИБЫЛЬ, ДОХОДЫ</t>
  </si>
  <si>
    <t>НАЛОГОВЫЕ И НЕНАЛОГОВЫЕ ДОХОДЫ</t>
  </si>
  <si>
    <t>ДОХОДЫ</t>
  </si>
  <si>
    <t>Уточненный план на год</t>
  </si>
  <si>
    <t>Годовой план по бюджету (первоначальный)</t>
  </si>
  <si>
    <t>Процент исполнения к уточненному годовому плану (%0</t>
  </si>
  <si>
    <t>Исполнено с начала года</t>
  </si>
  <si>
    <t>Плановые назначения на 2014 год</t>
  </si>
  <si>
    <t>Наименование доходов и отраслей расходов</t>
  </si>
  <si>
    <t>Р/П</t>
  </si>
  <si>
    <t>№ п/п</t>
  </si>
  <si>
    <t>тыс. руб.</t>
  </si>
  <si>
    <t xml:space="preserve">по состоянию на 01 ноября 2014 года     </t>
  </si>
  <si>
    <t xml:space="preserve">СПРАВКА об исполнении  Канского районного бюджета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</si>
</sst>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,##0.0"/>
    <numFmt numFmtId="166" formatCode="?"/>
  </numFmts>
  <fonts count="18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color indexed="12"/>
      <name val="Times New Roman"/>
      <family val="1"/>
      <charset val="204"/>
    </font>
    <font>
      <b/>
      <sz val="14"/>
      <color indexed="12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Arial Cyr"/>
      <charset val="204"/>
    </font>
    <font>
      <b/>
      <sz val="9"/>
      <name val="Times New Roman"/>
      <family val="1"/>
      <charset val="204"/>
    </font>
    <font>
      <sz val="12"/>
      <name val="Arial Cyr"/>
      <family val="2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b/>
      <sz val="14"/>
      <name val="Arial Cyr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9" fontId="1" fillId="0" borderId="0" applyFont="0" applyFill="0" applyBorder="0" applyAlignment="0" applyProtection="0"/>
  </cellStyleXfs>
  <cellXfs count="144">
    <xf numFmtId="0" fontId="0" fillId="0" borderId="0" xfId="0"/>
    <xf numFmtId="0" fontId="1" fillId="0" borderId="0" xfId="1"/>
    <xf numFmtId="0" fontId="1" fillId="2" borderId="0" xfId="1" applyFill="1"/>
    <xf numFmtId="0" fontId="1" fillId="0" borderId="0" xfId="1" applyFill="1"/>
    <xf numFmtId="0" fontId="1" fillId="0" borderId="0" xfId="1" applyFont="1" applyFill="1"/>
    <xf numFmtId="0" fontId="1" fillId="0" borderId="0" xfId="1" applyFont="1"/>
    <xf numFmtId="0" fontId="1" fillId="2" borderId="0" xfId="1" applyFill="1" applyBorder="1"/>
    <xf numFmtId="0" fontId="1" fillId="0" borderId="0" xfId="1" applyFill="1" applyBorder="1"/>
    <xf numFmtId="0" fontId="1" fillId="0" borderId="0" xfId="1" applyFont="1" applyFill="1" applyBorder="1"/>
    <xf numFmtId="0" fontId="1" fillId="0" borderId="0" xfId="1" applyBorder="1"/>
    <xf numFmtId="0" fontId="2" fillId="2" borderId="0" xfId="1" applyFont="1" applyFill="1" applyBorder="1"/>
    <xf numFmtId="0" fontId="2" fillId="0" borderId="0" xfId="1" applyFont="1" applyFill="1" applyBorder="1"/>
    <xf numFmtId="0" fontId="2" fillId="0" borderId="0" xfId="1" applyFont="1" applyFill="1" applyBorder="1" applyAlignment="1">
      <alignment horizontal="center"/>
    </xf>
    <xf numFmtId="0" fontId="3" fillId="0" borderId="0" xfId="1" applyFont="1" applyFill="1" applyBorder="1" applyAlignment="1">
      <alignment horizontal="center"/>
    </xf>
    <xf numFmtId="0" fontId="4" fillId="0" borderId="0" xfId="1" applyFont="1" applyFill="1" applyBorder="1" applyAlignment="1">
      <alignment horizontal="center"/>
    </xf>
    <xf numFmtId="0" fontId="5" fillId="0" borderId="0" xfId="1" applyFont="1" applyFill="1" applyAlignment="1"/>
    <xf numFmtId="0" fontId="5" fillId="0" borderId="0" xfId="1" applyFont="1" applyFill="1" applyAlignment="1">
      <alignment horizontal="right"/>
    </xf>
    <xf numFmtId="0" fontId="5" fillId="0" borderId="0" xfId="1" applyFont="1" applyFill="1"/>
    <xf numFmtId="0" fontId="5" fillId="0" borderId="0" xfId="1" applyFont="1" applyFill="1" applyBorder="1" applyAlignment="1">
      <alignment horizontal="center"/>
    </xf>
    <xf numFmtId="0" fontId="6" fillId="0" borderId="0" xfId="1" applyFont="1" applyFill="1" applyBorder="1" applyAlignment="1">
      <alignment horizontal="center"/>
    </xf>
    <xf numFmtId="0" fontId="5" fillId="0" borderId="0" xfId="1" applyFont="1" applyFill="1" applyAlignment="1">
      <alignment horizontal="center"/>
    </xf>
    <xf numFmtId="0" fontId="5" fillId="2" borderId="0" xfId="1" applyFont="1" applyFill="1"/>
    <xf numFmtId="164" fontId="2" fillId="2" borderId="0" xfId="1" applyNumberFormat="1" applyFont="1" applyFill="1" applyBorder="1" applyAlignment="1"/>
    <xf numFmtId="164" fontId="2" fillId="0" borderId="0" xfId="1" applyNumberFormat="1" applyFont="1" applyFill="1" applyBorder="1" applyAlignment="1"/>
    <xf numFmtId="0" fontId="3" fillId="0" borderId="0" xfId="1" applyFont="1" applyFill="1" applyBorder="1" applyAlignment="1">
      <alignment horizontal="center" vertical="center"/>
    </xf>
    <xf numFmtId="165" fontId="7" fillId="2" borderId="1" xfId="1" applyNumberFormat="1" applyFont="1" applyFill="1" applyBorder="1" applyAlignment="1"/>
    <xf numFmtId="165" fontId="7" fillId="3" borderId="1" xfId="1" applyNumberFormat="1" applyFont="1" applyFill="1" applyBorder="1" applyAlignment="1"/>
    <xf numFmtId="0" fontId="7" fillId="0" borderId="1" xfId="1" applyFont="1" applyFill="1" applyBorder="1" applyAlignment="1">
      <alignment wrapText="1"/>
    </xf>
    <xf numFmtId="0" fontId="7" fillId="0" borderId="1" xfId="1" applyFont="1" applyFill="1" applyBorder="1" applyAlignment="1">
      <alignment horizontal="center" vertical="center"/>
    </xf>
    <xf numFmtId="0" fontId="8" fillId="0" borderId="1" xfId="1" applyFont="1" applyFill="1" applyBorder="1" applyAlignment="1">
      <alignment horizontal="center"/>
    </xf>
    <xf numFmtId="0" fontId="7" fillId="0" borderId="1" xfId="1" applyFont="1" applyFill="1" applyBorder="1"/>
    <xf numFmtId="164" fontId="1" fillId="0" borderId="0" xfId="1" applyNumberFormat="1"/>
    <xf numFmtId="165" fontId="8" fillId="2" borderId="1" xfId="1" applyNumberFormat="1" applyFont="1" applyFill="1" applyBorder="1" applyAlignment="1"/>
    <xf numFmtId="165" fontId="8" fillId="0" borderId="1" xfId="1" applyNumberFormat="1" applyFont="1" applyFill="1" applyBorder="1" applyAlignment="1"/>
    <xf numFmtId="0" fontId="8" fillId="0" borderId="1" xfId="1" applyFont="1" applyFill="1" applyBorder="1" applyAlignment="1">
      <alignment wrapText="1"/>
    </xf>
    <xf numFmtId="0" fontId="8" fillId="0" borderId="1" xfId="1" applyFont="1" applyFill="1" applyBorder="1" applyAlignment="1">
      <alignment horizontal="center" vertical="center"/>
    </xf>
    <xf numFmtId="165" fontId="8" fillId="4" borderId="1" xfId="1" applyNumberFormat="1" applyFont="1" applyFill="1" applyBorder="1" applyAlignment="1"/>
    <xf numFmtId="164" fontId="8" fillId="4" borderId="1" xfId="1" applyNumberFormat="1" applyFont="1" applyFill="1" applyBorder="1" applyAlignment="1"/>
    <xf numFmtId="0" fontId="9" fillId="4" borderId="1" xfId="1" applyFont="1" applyFill="1" applyBorder="1" applyAlignment="1">
      <alignment horizontal="center"/>
    </xf>
    <xf numFmtId="0" fontId="8" fillId="4" borderId="1" xfId="1" applyFont="1" applyFill="1" applyBorder="1" applyAlignment="1">
      <alignment horizontal="center" vertical="center"/>
    </xf>
    <xf numFmtId="0" fontId="8" fillId="4" borderId="1" xfId="1" applyFont="1" applyFill="1" applyBorder="1" applyAlignment="1">
      <alignment horizontal="center"/>
    </xf>
    <xf numFmtId="165" fontId="7" fillId="0" borderId="1" xfId="1" applyNumberFormat="1" applyFont="1" applyFill="1" applyBorder="1" applyAlignment="1"/>
    <xf numFmtId="164" fontId="7" fillId="0" borderId="1" xfId="1" applyNumberFormat="1" applyFont="1" applyFill="1" applyBorder="1" applyAlignment="1"/>
    <xf numFmtId="165" fontId="8" fillId="5" borderId="1" xfId="1" applyNumberFormat="1" applyFont="1" applyFill="1" applyBorder="1" applyAlignment="1"/>
    <xf numFmtId="164" fontId="8" fillId="5" borderId="1" xfId="1" applyNumberFormat="1" applyFont="1" applyFill="1" applyBorder="1" applyAlignment="1"/>
    <xf numFmtId="0" fontId="8" fillId="5" borderId="1" xfId="1" applyFont="1" applyFill="1" applyBorder="1" applyAlignment="1">
      <alignment wrapText="1"/>
    </xf>
    <xf numFmtId="0" fontId="8" fillId="5" borderId="1" xfId="1" applyFont="1" applyFill="1" applyBorder="1" applyAlignment="1">
      <alignment horizontal="center" vertical="center"/>
    </xf>
    <xf numFmtId="0" fontId="8" fillId="5" borderId="1" xfId="1" applyFont="1" applyFill="1" applyBorder="1" applyAlignment="1">
      <alignment horizontal="center"/>
    </xf>
    <xf numFmtId="49" fontId="7" fillId="0" borderId="1" xfId="1" applyNumberFormat="1" applyFont="1" applyFill="1" applyBorder="1" applyAlignment="1">
      <alignment horizontal="center" vertical="top" wrapText="1"/>
    </xf>
    <xf numFmtId="0" fontId="8" fillId="0" borderId="1" xfId="1" applyFont="1" applyBorder="1" applyAlignment="1">
      <alignment horizontal="center"/>
    </xf>
    <xf numFmtId="49" fontId="8" fillId="5" borderId="1" xfId="1" applyNumberFormat="1" applyFont="1" applyFill="1" applyBorder="1" applyAlignment="1">
      <alignment horizontal="center" vertical="top" wrapText="1"/>
    </xf>
    <xf numFmtId="165" fontId="8" fillId="6" borderId="1" xfId="1" applyNumberFormat="1" applyFont="1" applyFill="1" applyBorder="1" applyAlignment="1"/>
    <xf numFmtId="165" fontId="4" fillId="5" borderId="1" xfId="1" applyNumberFormat="1" applyFont="1" applyFill="1" applyBorder="1" applyAlignment="1"/>
    <xf numFmtId="164" fontId="4" fillId="5" borderId="1" xfId="1" applyNumberFormat="1" applyFont="1" applyFill="1" applyBorder="1" applyAlignment="1"/>
    <xf numFmtId="0" fontId="4" fillId="5" borderId="1" xfId="1" applyFont="1" applyFill="1" applyBorder="1"/>
    <xf numFmtId="0" fontId="4" fillId="5" borderId="1" xfId="1" applyFont="1" applyFill="1" applyBorder="1" applyAlignment="1">
      <alignment horizontal="center" vertical="center"/>
    </xf>
    <xf numFmtId="0" fontId="4" fillId="5" borderId="1" xfId="1" applyFont="1" applyFill="1" applyBorder="1" applyAlignment="1">
      <alignment horizontal="center"/>
    </xf>
    <xf numFmtId="49" fontId="7" fillId="0" borderId="1" xfId="1" applyNumberFormat="1" applyFont="1" applyFill="1" applyBorder="1" applyAlignment="1">
      <alignment wrapText="1"/>
    </xf>
    <xf numFmtId="49" fontId="4" fillId="5" borderId="1" xfId="1" applyNumberFormat="1" applyFont="1" applyFill="1" applyBorder="1" applyAlignment="1">
      <alignment wrapText="1"/>
    </xf>
    <xf numFmtId="0" fontId="4" fillId="5" borderId="1" xfId="1" applyFont="1" applyFill="1" applyBorder="1" applyAlignment="1">
      <alignment wrapText="1"/>
    </xf>
    <xf numFmtId="165" fontId="7" fillId="0" borderId="1" xfId="2" applyNumberFormat="1" applyFont="1" applyFill="1" applyBorder="1" applyAlignment="1"/>
    <xf numFmtId="0" fontId="4" fillId="5" borderId="1" xfId="1" applyFont="1" applyFill="1" applyBorder="1" applyAlignment="1">
      <alignment horizontal="left"/>
    </xf>
    <xf numFmtId="49" fontId="4" fillId="5" borderId="1" xfId="1" applyNumberFormat="1" applyFont="1" applyFill="1" applyBorder="1" applyAlignment="1">
      <alignment horizontal="center" vertical="center"/>
    </xf>
    <xf numFmtId="0" fontId="10" fillId="4" borderId="1" xfId="1" applyFont="1" applyFill="1" applyBorder="1" applyAlignment="1">
      <alignment horizontal="center"/>
    </xf>
    <xf numFmtId="0" fontId="8" fillId="4" borderId="1" xfId="1" applyFont="1" applyFill="1" applyBorder="1" applyAlignment="1">
      <alignment horizontal="center"/>
    </xf>
    <xf numFmtId="165" fontId="4" fillId="2" borderId="1" xfId="1" applyNumberFormat="1" applyFont="1" applyFill="1" applyBorder="1" applyAlignment="1">
      <alignment horizontal="right"/>
    </xf>
    <xf numFmtId="165" fontId="8" fillId="0" borderId="1" xfId="1" applyNumberFormat="1" applyFont="1" applyFill="1" applyBorder="1" applyAlignment="1">
      <alignment horizontal="right"/>
    </xf>
    <xf numFmtId="0" fontId="8" fillId="0" borderId="1" xfId="1" applyFont="1" applyFill="1" applyBorder="1" applyAlignment="1">
      <alignment horizontal="left" wrapText="1"/>
    </xf>
    <xf numFmtId="165" fontId="4" fillId="0" borderId="1" xfId="1" applyNumberFormat="1" applyFont="1" applyFill="1" applyBorder="1" applyAlignment="1">
      <alignment horizontal="right"/>
    </xf>
    <xf numFmtId="0" fontId="4" fillId="0" borderId="1" xfId="1" applyFont="1" applyFill="1" applyBorder="1" applyAlignment="1">
      <alignment horizontal="left"/>
    </xf>
    <xf numFmtId="0" fontId="3" fillId="0" borderId="1" xfId="1" applyFont="1" applyFill="1" applyBorder="1" applyAlignment="1">
      <alignment horizontal="center"/>
    </xf>
    <xf numFmtId="0" fontId="4" fillId="0" borderId="1" xfId="1" applyFont="1" applyFill="1" applyBorder="1" applyAlignment="1">
      <alignment horizontal="center"/>
    </xf>
    <xf numFmtId="165" fontId="7" fillId="2" borderId="1" xfId="1" applyNumberFormat="1" applyFont="1" applyFill="1" applyBorder="1" applyAlignment="1">
      <alignment horizontal="right"/>
    </xf>
    <xf numFmtId="165" fontId="7" fillId="0" borderId="1" xfId="1" applyNumberFormat="1" applyFont="1" applyFill="1" applyBorder="1" applyAlignment="1">
      <alignment horizontal="right"/>
    </xf>
    <xf numFmtId="165" fontId="7" fillId="0" borderId="1" xfId="1" applyNumberFormat="1" applyFont="1" applyFill="1" applyBorder="1" applyAlignment="1">
      <alignment wrapText="1"/>
    </xf>
    <xf numFmtId="0" fontId="7" fillId="0" borderId="1" xfId="1" applyNumberFormat="1" applyFont="1" applyFill="1" applyBorder="1" applyAlignment="1">
      <alignment vertical="center" wrapText="1"/>
    </xf>
    <xf numFmtId="0" fontId="7" fillId="0" borderId="1" xfId="1" applyFont="1" applyFill="1" applyBorder="1" applyAlignment="1">
      <alignment horizontal="center"/>
    </xf>
    <xf numFmtId="165" fontId="8" fillId="2" borderId="1" xfId="1" applyNumberFormat="1" applyFont="1" applyFill="1" applyBorder="1" applyAlignment="1">
      <alignment horizontal="right"/>
    </xf>
    <xf numFmtId="0" fontId="8" fillId="0" borderId="1" xfId="1" applyNumberFormat="1" applyFont="1" applyFill="1" applyBorder="1" applyAlignment="1">
      <alignment vertical="center" wrapText="1"/>
    </xf>
    <xf numFmtId="165" fontId="7" fillId="0" borderId="1" xfId="2" applyNumberFormat="1" applyFont="1" applyFill="1" applyBorder="1" applyAlignment="1">
      <alignment horizontal="right"/>
    </xf>
    <xf numFmtId="0" fontId="3" fillId="0" borderId="1" xfId="1" applyNumberFormat="1" applyFont="1" applyFill="1" applyBorder="1" applyAlignment="1">
      <alignment wrapText="1"/>
    </xf>
    <xf numFmtId="49" fontId="7" fillId="0" borderId="1" xfId="1" applyNumberFormat="1" applyFont="1" applyFill="1" applyBorder="1" applyAlignment="1">
      <alignment horizontal="center"/>
    </xf>
    <xf numFmtId="0" fontId="7" fillId="0" borderId="1" xfId="1" applyFont="1" applyFill="1" applyBorder="1" applyAlignment="1">
      <alignment horizontal="center" textRotation="90"/>
    </xf>
    <xf numFmtId="0" fontId="7" fillId="0" borderId="1" xfId="1" applyFont="1" applyFill="1" applyBorder="1" applyAlignment="1">
      <alignment horizontal="left" vertical="center" wrapText="1"/>
    </xf>
    <xf numFmtId="0" fontId="8" fillId="0" borderId="1" xfId="1" applyNumberFormat="1" applyFont="1" applyFill="1" applyBorder="1" applyAlignment="1">
      <alignment horizontal="left" wrapText="1"/>
    </xf>
    <xf numFmtId="165" fontId="7" fillId="0" borderId="1" xfId="1" applyNumberFormat="1" applyFont="1" applyFill="1" applyBorder="1"/>
    <xf numFmtId="0" fontId="7" fillId="0" borderId="1" xfId="1" applyFont="1" applyFill="1" applyBorder="1" applyAlignment="1">
      <alignment vertical="center" wrapText="1"/>
    </xf>
    <xf numFmtId="0" fontId="7" fillId="0" borderId="1" xfId="1" applyNumberFormat="1" applyFont="1" applyFill="1" applyBorder="1" applyAlignment="1">
      <alignment horizontal="left" wrapText="1"/>
    </xf>
    <xf numFmtId="0" fontId="2" fillId="0" borderId="0" xfId="1" applyFont="1" applyFill="1" applyBorder="1" applyAlignment="1">
      <alignment textRotation="90"/>
    </xf>
    <xf numFmtId="0" fontId="2" fillId="0" borderId="1" xfId="1" applyFont="1" applyFill="1" applyBorder="1" applyAlignment="1">
      <alignment textRotation="90"/>
    </xf>
    <xf numFmtId="2" fontId="7" fillId="0" borderId="1" xfId="1" applyNumberFormat="1" applyFont="1" applyFill="1" applyBorder="1" applyAlignment="1">
      <alignment wrapText="1"/>
    </xf>
    <xf numFmtId="0" fontId="11" fillId="0" borderId="1" xfId="1" applyFont="1" applyFill="1" applyBorder="1" applyAlignment="1">
      <alignment horizontal="center"/>
    </xf>
    <xf numFmtId="166" fontId="3" fillId="0" borderId="1" xfId="1" applyNumberFormat="1" applyFont="1" applyBorder="1" applyAlignment="1" applyProtection="1">
      <alignment horizontal="left" vertical="center" wrapText="1"/>
    </xf>
    <xf numFmtId="2" fontId="7" fillId="0" borderId="1" xfId="1" applyNumberFormat="1" applyFont="1" applyFill="1" applyBorder="1" applyAlignment="1">
      <alignment vertical="top" wrapText="1"/>
    </xf>
    <xf numFmtId="0" fontId="7" fillId="0" borderId="1" xfId="1" applyFont="1" applyBorder="1" applyAlignment="1">
      <alignment wrapText="1"/>
    </xf>
    <xf numFmtId="165" fontId="12" fillId="0" borderId="1" xfId="1" applyNumberFormat="1" applyFont="1" applyBorder="1"/>
    <xf numFmtId="2" fontId="3" fillId="0" borderId="1" xfId="1" applyNumberFormat="1" applyFont="1" applyFill="1" applyBorder="1" applyAlignment="1">
      <alignment vertical="top" wrapText="1"/>
    </xf>
    <xf numFmtId="0" fontId="3" fillId="0" borderId="1" xfId="1" applyFont="1" applyBorder="1" applyAlignment="1">
      <alignment wrapText="1"/>
    </xf>
    <xf numFmtId="49" fontId="11" fillId="0" borderId="1" xfId="1" applyNumberFormat="1" applyFont="1" applyFill="1" applyBorder="1" applyAlignment="1">
      <alignment horizontal="center"/>
    </xf>
    <xf numFmtId="2" fontId="7" fillId="0" borderId="1" xfId="1" applyNumberFormat="1" applyFont="1" applyFill="1" applyBorder="1" applyAlignment="1">
      <alignment vertical="center" wrapText="1"/>
    </xf>
    <xf numFmtId="2" fontId="3" fillId="0" borderId="1" xfId="1" applyNumberFormat="1" applyFont="1" applyFill="1" applyBorder="1" applyAlignment="1">
      <alignment vertical="center" wrapText="1"/>
    </xf>
    <xf numFmtId="2" fontId="3" fillId="0" borderId="1" xfId="1" applyNumberFormat="1" applyFont="1" applyFill="1" applyBorder="1" applyAlignment="1">
      <alignment wrapText="1"/>
    </xf>
    <xf numFmtId="49" fontId="3" fillId="0" borderId="1" xfId="1" applyNumberFormat="1" applyFont="1" applyBorder="1" applyAlignment="1" applyProtection="1">
      <alignment horizontal="left" vertical="center" wrapText="1"/>
    </xf>
    <xf numFmtId="0" fontId="13" fillId="0" borderId="1" xfId="1" applyFont="1" applyFill="1" applyBorder="1" applyAlignment="1">
      <alignment horizontal="center"/>
    </xf>
    <xf numFmtId="0" fontId="3" fillId="0" borderId="1" xfId="1" applyFont="1" applyFill="1" applyBorder="1" applyAlignment="1">
      <alignment wrapText="1"/>
    </xf>
    <xf numFmtId="0" fontId="3" fillId="0" borderId="2" xfId="1" applyFont="1" applyFill="1" applyBorder="1" applyAlignment="1">
      <alignment wrapText="1"/>
    </xf>
    <xf numFmtId="2" fontId="3" fillId="0" borderId="2" xfId="1" applyNumberFormat="1" applyFont="1" applyFill="1" applyBorder="1" applyAlignment="1">
      <alignment vertical="center" wrapText="1"/>
    </xf>
    <xf numFmtId="0" fontId="3" fillId="0" borderId="2" xfId="1" applyNumberFormat="1" applyFont="1" applyFill="1" applyBorder="1" applyAlignment="1">
      <alignment vertical="center" wrapText="1"/>
    </xf>
    <xf numFmtId="0" fontId="7" fillId="0" borderId="1" xfId="1" applyFont="1" applyFill="1" applyBorder="1" applyAlignment="1">
      <alignment horizontal="left" wrapText="1"/>
    </xf>
    <xf numFmtId="165" fontId="2" fillId="0" borderId="1" xfId="2" applyNumberFormat="1" applyFont="1" applyFill="1" applyBorder="1" applyAlignment="1">
      <alignment horizontal="right"/>
    </xf>
    <xf numFmtId="165" fontId="2" fillId="0" borderId="1" xfId="1" applyNumberFormat="1" applyFont="1" applyFill="1" applyBorder="1" applyAlignment="1">
      <alignment horizontal="right"/>
    </xf>
    <xf numFmtId="0" fontId="2" fillId="0" borderId="1" xfId="1" applyFont="1" applyFill="1" applyBorder="1" applyAlignment="1">
      <alignment horizontal="left"/>
    </xf>
    <xf numFmtId="165" fontId="1" fillId="0" borderId="0" xfId="1" applyNumberFormat="1"/>
    <xf numFmtId="165" fontId="8" fillId="0" borderId="1" xfId="1" applyNumberFormat="1" applyFont="1" applyFill="1" applyBorder="1" applyAlignment="1">
      <alignment horizontal="right" wrapText="1"/>
    </xf>
    <xf numFmtId="0" fontId="4" fillId="0" borderId="1" xfId="1" applyFont="1" applyFill="1" applyBorder="1" applyAlignment="1">
      <alignment horizontal="left" wrapText="1"/>
    </xf>
    <xf numFmtId="0" fontId="4" fillId="0" borderId="1" xfId="1" applyFont="1" applyFill="1" applyBorder="1" applyAlignment="1">
      <alignment horizontal="center" wrapText="1"/>
    </xf>
    <xf numFmtId="0" fontId="7" fillId="0" borderId="1" xfId="1" applyFont="1" applyFill="1" applyBorder="1" applyAlignment="1">
      <alignment horizontal="left"/>
    </xf>
    <xf numFmtId="0" fontId="7" fillId="0" borderId="1" xfId="1" applyFont="1" applyFill="1" applyBorder="1" applyAlignment="1">
      <alignment horizontal="left" vertical="top" wrapText="1"/>
    </xf>
    <xf numFmtId="0" fontId="8" fillId="0" borderId="1" xfId="1" applyFont="1" applyFill="1" applyBorder="1" applyAlignment="1">
      <alignment horizontal="left"/>
    </xf>
    <xf numFmtId="0" fontId="7" fillId="0" borderId="1" xfId="1" applyFont="1" applyBorder="1" applyAlignment="1">
      <alignment horizontal="justify" wrapText="1"/>
    </xf>
    <xf numFmtId="165" fontId="8" fillId="0" borderId="1" xfId="1" applyNumberFormat="1" applyFont="1" applyFill="1" applyBorder="1" applyAlignment="1">
      <alignment horizontal="right" vertical="center"/>
    </xf>
    <xf numFmtId="49" fontId="8" fillId="0" borderId="1" xfId="1" applyNumberFormat="1" applyFont="1" applyFill="1" applyBorder="1" applyAlignment="1">
      <alignment horizontal="left" wrapText="1"/>
    </xf>
    <xf numFmtId="0" fontId="4" fillId="0" borderId="1" xfId="1" applyFont="1" applyFill="1" applyBorder="1" applyAlignment="1">
      <alignment horizontal="center" vertical="center"/>
    </xf>
    <xf numFmtId="0" fontId="14" fillId="0" borderId="0" xfId="1" applyFont="1"/>
    <xf numFmtId="0" fontId="4" fillId="4" borderId="1" xfId="1" applyFont="1" applyFill="1" applyBorder="1" applyAlignment="1">
      <alignment horizontal="center" vertical="center"/>
    </xf>
    <xf numFmtId="0" fontId="4" fillId="4" borderId="1" xfId="1" applyFont="1" applyFill="1" applyBorder="1" applyAlignment="1">
      <alignment horizontal="center"/>
    </xf>
    <xf numFmtId="0" fontId="2" fillId="2" borderId="1" xfId="1" applyFont="1" applyFill="1" applyBorder="1" applyAlignment="1">
      <alignment horizontal="center"/>
    </xf>
    <xf numFmtId="0" fontId="2" fillId="0" borderId="1" xfId="1" applyFont="1" applyFill="1" applyBorder="1" applyAlignment="1">
      <alignment horizontal="center"/>
    </xf>
    <xf numFmtId="0" fontId="2" fillId="0" borderId="1" xfId="1" quotePrefix="1" applyNumberFormat="1" applyFont="1" applyFill="1" applyBorder="1" applyAlignment="1">
      <alignment horizontal="center"/>
    </xf>
    <xf numFmtId="0" fontId="7" fillId="3" borderId="1" xfId="1" applyFont="1" applyFill="1" applyBorder="1" applyAlignment="1">
      <alignment horizontal="center" vertical="center" textRotation="90" wrapText="1"/>
    </xf>
    <xf numFmtId="0" fontId="7" fillId="0" borderId="1" xfId="1" applyFont="1" applyFill="1" applyBorder="1" applyAlignment="1">
      <alignment horizontal="center" vertical="center" textRotation="90" wrapText="1"/>
    </xf>
    <xf numFmtId="0" fontId="7" fillId="0" borderId="1" xfId="1" quotePrefix="1" applyFont="1" applyFill="1" applyBorder="1" applyAlignment="1">
      <alignment horizontal="center" vertical="center" textRotation="90" wrapText="1"/>
    </xf>
    <xf numFmtId="0" fontId="7" fillId="0" borderId="1" xfId="1" applyFont="1" applyFill="1" applyBorder="1" applyAlignment="1">
      <alignment horizontal="center" vertical="center" textRotation="90" wrapText="1"/>
    </xf>
    <xf numFmtId="0" fontId="7" fillId="0" borderId="1" xfId="1" quotePrefix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1" fillId="0" borderId="0" xfId="1" applyAlignment="1">
      <alignment vertical="center"/>
    </xf>
    <xf numFmtId="0" fontId="7" fillId="0" borderId="1" xfId="1" applyFont="1" applyFill="1" applyBorder="1" applyAlignment="1">
      <alignment horizontal="center" wrapText="1"/>
    </xf>
    <xf numFmtId="0" fontId="1" fillId="0" borderId="0" xfId="1" applyFill="1" applyBorder="1" applyAlignment="1">
      <alignment horizontal="center"/>
    </xf>
    <xf numFmtId="0" fontId="1" fillId="0" borderId="0" xfId="1" applyFont="1" applyFill="1" applyBorder="1" applyAlignment="1">
      <alignment horizontal="center"/>
    </xf>
    <xf numFmtId="0" fontId="1" fillId="0" borderId="0" xfId="1" applyFill="1" applyAlignment="1">
      <alignment vertical="center"/>
    </xf>
    <xf numFmtId="0" fontId="15" fillId="0" borderId="0" xfId="1" applyFont="1" applyFill="1" applyBorder="1" applyAlignment="1">
      <alignment horizontal="center"/>
    </xf>
    <xf numFmtId="0" fontId="12" fillId="0" borderId="0" xfId="1" applyFont="1" applyFill="1" applyAlignment="1"/>
    <xf numFmtId="0" fontId="16" fillId="0" borderId="0" xfId="1" applyFont="1" applyFill="1" applyBorder="1" applyAlignment="1">
      <alignment horizontal="center"/>
    </xf>
    <xf numFmtId="0" fontId="17" fillId="0" borderId="0" xfId="1" applyFont="1" applyFill="1" applyAlignment="1">
      <alignment horizontal="centerContinuous"/>
    </xf>
  </cellXfs>
  <cellStyles count="3">
    <cellStyle name="Обычный" xfId="0" builtinId="0"/>
    <cellStyle name="Обычный 2" xfId="1"/>
    <cellStyle name="Процент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T237"/>
  <sheetViews>
    <sheetView tabSelected="1" topLeftCell="A214" zoomScaleNormal="100" workbookViewId="0">
      <selection activeCell="D16" sqref="D16"/>
    </sheetView>
  </sheetViews>
  <sheetFormatPr defaultRowHeight="12.75" x14ac:dyDescent="0.2"/>
  <cols>
    <col min="1" max="1" width="4.140625" style="1" customWidth="1"/>
    <col min="2" max="2" width="10.85546875" style="1" customWidth="1"/>
    <col min="3" max="3" width="51.140625" style="1" customWidth="1"/>
    <col min="4" max="4" width="11.140625" style="5" customWidth="1"/>
    <col min="5" max="5" width="12.42578125" style="4" customWidth="1"/>
    <col min="6" max="6" width="12" style="3" customWidth="1"/>
    <col min="7" max="7" width="8.42578125" style="2" customWidth="1"/>
    <col min="8" max="16384" width="9.140625" style="1"/>
  </cols>
  <sheetData>
    <row r="1" spans="1:150" s="135" customFormat="1" ht="16.899999999999999" customHeight="1" x14ac:dyDescent="0.25">
      <c r="B1" s="139"/>
      <c r="C1" s="143" t="s">
        <v>240</v>
      </c>
      <c r="D1" s="143"/>
      <c r="E1" s="143"/>
      <c r="F1" s="143"/>
      <c r="G1" s="143"/>
    </row>
    <row r="2" spans="1:150" s="135" customFormat="1" ht="16.899999999999999" customHeight="1" x14ac:dyDescent="0.25">
      <c r="B2" s="142" t="s">
        <v>239</v>
      </c>
      <c r="C2" s="141"/>
      <c r="D2" s="141"/>
      <c r="E2" s="141"/>
      <c r="F2" s="141"/>
      <c r="G2" s="141"/>
      <c r="H2" s="140"/>
      <c r="I2" s="140"/>
    </row>
    <row r="3" spans="1:150" s="135" customFormat="1" ht="16.899999999999999" customHeight="1" x14ac:dyDescent="0.2">
      <c r="B3" s="139"/>
      <c r="C3" s="137"/>
      <c r="D3" s="138"/>
      <c r="E3" s="138"/>
      <c r="F3" s="137"/>
      <c r="G3" s="137" t="s">
        <v>238</v>
      </c>
      <c r="H3" s="137"/>
      <c r="I3" s="137"/>
    </row>
    <row r="4" spans="1:150" s="135" customFormat="1" ht="27" customHeight="1" x14ac:dyDescent="0.25">
      <c r="A4" s="134" t="s">
        <v>237</v>
      </c>
      <c r="B4" s="134" t="s">
        <v>236</v>
      </c>
      <c r="C4" s="133" t="s">
        <v>235</v>
      </c>
      <c r="D4" s="136" t="s">
        <v>234</v>
      </c>
      <c r="E4" s="136"/>
      <c r="F4" s="130" t="s">
        <v>233</v>
      </c>
      <c r="G4" s="129" t="s">
        <v>232</v>
      </c>
    </row>
    <row r="5" spans="1:150" ht="173.25" customHeight="1" x14ac:dyDescent="0.2">
      <c r="A5" s="134"/>
      <c r="B5" s="134"/>
      <c r="C5" s="133"/>
      <c r="D5" s="132" t="s">
        <v>231</v>
      </c>
      <c r="E5" s="131" t="s">
        <v>230</v>
      </c>
      <c r="F5" s="130"/>
      <c r="G5" s="129"/>
    </row>
    <row r="6" spans="1:150" x14ac:dyDescent="0.2">
      <c r="A6" s="127">
        <v>1</v>
      </c>
      <c r="B6" s="127">
        <v>2</v>
      </c>
      <c r="C6" s="127">
        <v>3</v>
      </c>
      <c r="D6" s="128">
        <v>4</v>
      </c>
      <c r="E6" s="127">
        <v>5</v>
      </c>
      <c r="F6" s="127">
        <v>6</v>
      </c>
      <c r="G6" s="126">
        <v>7</v>
      </c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</row>
    <row r="7" spans="1:150" s="123" customFormat="1" ht="18.75" x14ac:dyDescent="0.3">
      <c r="A7" s="125"/>
      <c r="B7" s="124"/>
      <c r="C7" s="63" t="s">
        <v>229</v>
      </c>
      <c r="D7" s="63"/>
      <c r="E7" s="63"/>
      <c r="F7" s="63"/>
      <c r="G7" s="63"/>
    </row>
    <row r="8" spans="1:150" ht="14.25" customHeight="1" x14ac:dyDescent="0.25">
      <c r="A8" s="71">
        <v>1</v>
      </c>
      <c r="B8" s="122">
        <v>10000</v>
      </c>
      <c r="C8" s="69" t="s">
        <v>228</v>
      </c>
      <c r="D8" s="68">
        <f>D9+D12+D14+D18+D19+D20+D24+D26+D29+D33+D34</f>
        <v>157924</v>
      </c>
      <c r="E8" s="68">
        <f>E9+E12+E14+E18+E19+E20+E24+E26+E29+E33+E34</f>
        <v>163660.9</v>
      </c>
      <c r="F8" s="68">
        <f>F9+F12+F14+F18+F19+F20+F24+F26+F29+F33+F34</f>
        <v>131991</v>
      </c>
      <c r="G8" s="65">
        <f>F8/E8*100</f>
        <v>80.649073786102861</v>
      </c>
    </row>
    <row r="9" spans="1:150" ht="15" x14ac:dyDescent="0.25">
      <c r="A9" s="76"/>
      <c r="B9" s="35">
        <v>10100</v>
      </c>
      <c r="C9" s="121" t="s">
        <v>227</v>
      </c>
      <c r="D9" s="120">
        <f>D10+D11</f>
        <v>140529.1</v>
      </c>
      <c r="E9" s="120">
        <f>E10+E11</f>
        <v>144804.6</v>
      </c>
      <c r="F9" s="120">
        <f>F10+F11</f>
        <v>115445</v>
      </c>
      <c r="G9" s="77">
        <f>F9/E9*100</f>
        <v>79.724677254728093</v>
      </c>
    </row>
    <row r="10" spans="1:150" ht="15" x14ac:dyDescent="0.25">
      <c r="A10" s="76"/>
      <c r="B10" s="28"/>
      <c r="C10" s="116" t="s">
        <v>226</v>
      </c>
      <c r="D10" s="73">
        <v>847.5</v>
      </c>
      <c r="E10" s="73">
        <v>3700</v>
      </c>
      <c r="F10" s="79">
        <v>3709.3</v>
      </c>
      <c r="G10" s="72">
        <f>F10/E10*100</f>
        <v>100.25135135135135</v>
      </c>
    </row>
    <row r="11" spans="1:150" ht="15" x14ac:dyDescent="0.25">
      <c r="A11" s="76"/>
      <c r="B11" s="28"/>
      <c r="C11" s="116" t="s">
        <v>225</v>
      </c>
      <c r="D11" s="73">
        <v>139681.60000000001</v>
      </c>
      <c r="E11" s="73">
        <v>141104.6</v>
      </c>
      <c r="F11" s="79">
        <v>111735.7</v>
      </c>
      <c r="G11" s="72">
        <f>F11/E11*100</f>
        <v>79.186433326766092</v>
      </c>
    </row>
    <row r="12" spans="1:150" ht="45" customHeight="1" x14ac:dyDescent="0.25">
      <c r="A12" s="76"/>
      <c r="B12" s="35">
        <v>10302</v>
      </c>
      <c r="C12" s="67" t="s">
        <v>224</v>
      </c>
      <c r="D12" s="66">
        <f>D13</f>
        <v>26.5</v>
      </c>
      <c r="E12" s="66">
        <f>E13</f>
        <v>26.5</v>
      </c>
      <c r="F12" s="66">
        <f>F13</f>
        <v>16.3</v>
      </c>
      <c r="G12" s="77">
        <f>F12/E12*100</f>
        <v>61.509433962264147</v>
      </c>
    </row>
    <row r="13" spans="1:150" ht="30" x14ac:dyDescent="0.25">
      <c r="A13" s="76"/>
      <c r="B13" s="28"/>
      <c r="C13" s="119" t="s">
        <v>223</v>
      </c>
      <c r="D13" s="73">
        <v>26.5</v>
      </c>
      <c r="E13" s="73">
        <v>26.5</v>
      </c>
      <c r="F13" s="79">
        <v>16.3</v>
      </c>
      <c r="G13" s="72">
        <f>F13/E13*100</f>
        <v>61.509433962264147</v>
      </c>
    </row>
    <row r="14" spans="1:150" ht="17.25" customHeight="1" x14ac:dyDescent="0.25">
      <c r="A14" s="76"/>
      <c r="B14" s="35">
        <v>10500</v>
      </c>
      <c r="C14" s="118" t="s">
        <v>222</v>
      </c>
      <c r="D14" s="66">
        <f>D15+D16+D17</f>
        <v>4357.8</v>
      </c>
      <c r="E14" s="66">
        <f>E15+E16+E17</f>
        <v>5463.3</v>
      </c>
      <c r="F14" s="66">
        <f>F15+F16+F17</f>
        <v>5528.9000000000005</v>
      </c>
      <c r="G14" s="77">
        <f>F14/E14*100</f>
        <v>101.2007394798016</v>
      </c>
    </row>
    <row r="15" spans="1:150" ht="28.5" customHeight="1" x14ac:dyDescent="0.25">
      <c r="A15" s="76"/>
      <c r="B15" s="28"/>
      <c r="C15" s="108" t="s">
        <v>221</v>
      </c>
      <c r="D15" s="73">
        <v>2980</v>
      </c>
      <c r="E15" s="73">
        <v>2980</v>
      </c>
      <c r="F15" s="73">
        <v>3099.5</v>
      </c>
      <c r="G15" s="72">
        <f>F15/E15*100</f>
        <v>104.01006711409396</v>
      </c>
    </row>
    <row r="16" spans="1:150" ht="15" x14ac:dyDescent="0.25">
      <c r="A16" s="76"/>
      <c r="B16" s="28"/>
      <c r="C16" s="108" t="s">
        <v>220</v>
      </c>
      <c r="D16" s="73">
        <v>1361</v>
      </c>
      <c r="E16" s="73">
        <v>2453</v>
      </c>
      <c r="F16" s="79">
        <v>2399.1</v>
      </c>
      <c r="G16" s="72">
        <f>F16/E16*100</f>
        <v>97.802690582959642</v>
      </c>
    </row>
    <row r="17" spans="1:7" ht="30" x14ac:dyDescent="0.25">
      <c r="A17" s="76"/>
      <c r="B17" s="28"/>
      <c r="C17" s="94" t="s">
        <v>219</v>
      </c>
      <c r="D17" s="73">
        <v>16.8</v>
      </c>
      <c r="E17" s="73">
        <v>30.3</v>
      </c>
      <c r="F17" s="79">
        <v>30.3</v>
      </c>
      <c r="G17" s="72">
        <f>F17/E17*100</f>
        <v>100</v>
      </c>
    </row>
    <row r="18" spans="1:7" ht="15" x14ac:dyDescent="0.25">
      <c r="A18" s="76"/>
      <c r="B18" s="35">
        <v>10800</v>
      </c>
      <c r="C18" s="67" t="s">
        <v>218</v>
      </c>
      <c r="D18" s="66">
        <v>0</v>
      </c>
      <c r="E18" s="66">
        <v>0</v>
      </c>
      <c r="F18" s="66">
        <v>2.7</v>
      </c>
      <c r="G18" s="77">
        <v>0</v>
      </c>
    </row>
    <row r="19" spans="1:7" ht="45" customHeight="1" x14ac:dyDescent="0.25">
      <c r="A19" s="76"/>
      <c r="B19" s="35">
        <v>10900</v>
      </c>
      <c r="C19" s="67" t="s">
        <v>217</v>
      </c>
      <c r="D19" s="66">
        <v>0</v>
      </c>
      <c r="E19" s="66">
        <v>0</v>
      </c>
      <c r="F19" s="66">
        <v>0</v>
      </c>
      <c r="G19" s="77">
        <v>0</v>
      </c>
    </row>
    <row r="20" spans="1:7" ht="58.5" customHeight="1" x14ac:dyDescent="0.25">
      <c r="A20" s="76"/>
      <c r="B20" s="35">
        <v>11100</v>
      </c>
      <c r="C20" s="67" t="s">
        <v>216</v>
      </c>
      <c r="D20" s="66">
        <f>D21</f>
        <v>9213.6</v>
      </c>
      <c r="E20" s="66">
        <f>E21</f>
        <v>8572.2000000000007</v>
      </c>
      <c r="F20" s="66">
        <f>F21</f>
        <v>6578.2</v>
      </c>
      <c r="G20" s="77">
        <f>F20/E20*100</f>
        <v>76.738760178250615</v>
      </c>
    </row>
    <row r="21" spans="1:7" s="5" customFormat="1" ht="90.75" customHeight="1" x14ac:dyDescent="0.25">
      <c r="A21" s="76"/>
      <c r="B21" s="28"/>
      <c r="C21" s="108" t="s">
        <v>215</v>
      </c>
      <c r="D21" s="73">
        <f>D22+D23</f>
        <v>9213.6</v>
      </c>
      <c r="E21" s="73">
        <f>E22+E23</f>
        <v>8572.2000000000007</v>
      </c>
      <c r="F21" s="73">
        <f>F22+F23</f>
        <v>6578.2</v>
      </c>
      <c r="G21" s="72">
        <f>F21/E21*100</f>
        <v>76.738760178250615</v>
      </c>
    </row>
    <row r="22" spans="1:7" ht="90.75" customHeight="1" x14ac:dyDescent="0.25">
      <c r="A22" s="76"/>
      <c r="B22" s="28"/>
      <c r="C22" s="108" t="s">
        <v>214</v>
      </c>
      <c r="D22" s="73">
        <v>6507.6</v>
      </c>
      <c r="E22" s="73">
        <v>5866.2</v>
      </c>
      <c r="F22" s="79">
        <v>3963</v>
      </c>
      <c r="G22" s="72">
        <f>F22/E22*100</f>
        <v>67.556510176945892</v>
      </c>
    </row>
    <row r="23" spans="1:7" ht="76.5" customHeight="1" x14ac:dyDescent="0.25">
      <c r="A23" s="76"/>
      <c r="B23" s="28"/>
      <c r="C23" s="117" t="s">
        <v>213</v>
      </c>
      <c r="D23" s="73">
        <v>2706</v>
      </c>
      <c r="E23" s="73">
        <v>2706</v>
      </c>
      <c r="F23" s="79">
        <v>2615.1999999999998</v>
      </c>
      <c r="G23" s="72">
        <f>F23/E23*100</f>
        <v>96.644493717664446</v>
      </c>
    </row>
    <row r="24" spans="1:7" ht="30.75" customHeight="1" x14ac:dyDescent="0.25">
      <c r="A24" s="76"/>
      <c r="B24" s="35">
        <v>11200</v>
      </c>
      <c r="C24" s="67" t="s">
        <v>212</v>
      </c>
      <c r="D24" s="66">
        <f>D25</f>
        <v>1230</v>
      </c>
      <c r="E24" s="66">
        <f>E25</f>
        <v>720</v>
      </c>
      <c r="F24" s="66">
        <f>F25</f>
        <v>950.2</v>
      </c>
      <c r="G24" s="77">
        <f>F24/E24*100</f>
        <v>131.97222222222223</v>
      </c>
    </row>
    <row r="25" spans="1:7" ht="30" x14ac:dyDescent="0.25">
      <c r="A25" s="76"/>
      <c r="B25" s="28"/>
      <c r="C25" s="108" t="s">
        <v>211</v>
      </c>
      <c r="D25" s="73">
        <v>1230</v>
      </c>
      <c r="E25" s="73">
        <v>720</v>
      </c>
      <c r="F25" s="79">
        <v>950.2</v>
      </c>
      <c r="G25" s="72">
        <f>F25/E25*100</f>
        <v>131.97222222222223</v>
      </c>
    </row>
    <row r="26" spans="1:7" ht="29.25" x14ac:dyDescent="0.25">
      <c r="A26" s="76"/>
      <c r="B26" s="35">
        <v>11300</v>
      </c>
      <c r="C26" s="67" t="s">
        <v>210</v>
      </c>
      <c r="D26" s="66">
        <f>D27+D28</f>
        <v>0</v>
      </c>
      <c r="E26" s="66">
        <f>E27+E28</f>
        <v>0</v>
      </c>
      <c r="F26" s="66">
        <f>F27+F28</f>
        <v>0.6</v>
      </c>
      <c r="G26" s="77">
        <v>0</v>
      </c>
    </row>
    <row r="27" spans="1:7" ht="15" x14ac:dyDescent="0.25">
      <c r="A27" s="76"/>
      <c r="B27" s="28"/>
      <c r="C27" s="108" t="s">
        <v>209</v>
      </c>
      <c r="D27" s="73">
        <v>0</v>
      </c>
      <c r="E27" s="73">
        <v>0</v>
      </c>
      <c r="F27" s="73">
        <v>0</v>
      </c>
      <c r="G27" s="72">
        <v>0</v>
      </c>
    </row>
    <row r="28" spans="1:7" ht="15" x14ac:dyDescent="0.25">
      <c r="A28" s="76"/>
      <c r="B28" s="28"/>
      <c r="C28" s="108" t="s">
        <v>208</v>
      </c>
      <c r="D28" s="73">
        <v>0</v>
      </c>
      <c r="E28" s="73">
        <v>0</v>
      </c>
      <c r="F28" s="73">
        <v>0.6</v>
      </c>
      <c r="G28" s="72">
        <v>0</v>
      </c>
    </row>
    <row r="29" spans="1:7" ht="33.75" customHeight="1" x14ac:dyDescent="0.25">
      <c r="A29" s="76"/>
      <c r="B29" s="35">
        <v>11400</v>
      </c>
      <c r="C29" s="67" t="s">
        <v>207</v>
      </c>
      <c r="D29" s="66">
        <f>D30+D31+D32</f>
        <v>360</v>
      </c>
      <c r="E29" s="66">
        <f>E30+E31+E32</f>
        <v>1756.4</v>
      </c>
      <c r="F29" s="66">
        <f>F30+F31+F32</f>
        <v>1596.6</v>
      </c>
      <c r="G29" s="77">
        <f>F29/E29*100</f>
        <v>90.901844682304699</v>
      </c>
    </row>
    <row r="30" spans="1:7" ht="15" x14ac:dyDescent="0.25">
      <c r="A30" s="76"/>
      <c r="B30" s="28"/>
      <c r="C30" s="108" t="s">
        <v>206</v>
      </c>
      <c r="D30" s="73">
        <v>0</v>
      </c>
      <c r="E30" s="73">
        <v>0</v>
      </c>
      <c r="F30" s="73">
        <v>0</v>
      </c>
      <c r="G30" s="72">
        <v>0</v>
      </c>
    </row>
    <row r="31" spans="1:7" ht="30" customHeight="1" x14ac:dyDescent="0.25">
      <c r="A31" s="76"/>
      <c r="B31" s="28"/>
      <c r="C31" s="117" t="s">
        <v>205</v>
      </c>
      <c r="D31" s="73">
        <v>360</v>
      </c>
      <c r="E31" s="73">
        <v>1507.5</v>
      </c>
      <c r="F31" s="73">
        <v>1319.1</v>
      </c>
      <c r="G31" s="72">
        <f>F31/E31*100</f>
        <v>87.502487562189046</v>
      </c>
    </row>
    <row r="32" spans="1:7" ht="61.5" customHeight="1" x14ac:dyDescent="0.25">
      <c r="A32" s="76"/>
      <c r="B32" s="28"/>
      <c r="C32" s="117" t="s">
        <v>204</v>
      </c>
      <c r="D32" s="73">
        <v>0</v>
      </c>
      <c r="E32" s="73">
        <v>248.9</v>
      </c>
      <c r="F32" s="73">
        <v>277.5</v>
      </c>
      <c r="G32" s="72">
        <v>0</v>
      </c>
    </row>
    <row r="33" spans="1:9" ht="29.25" x14ac:dyDescent="0.25">
      <c r="A33" s="76"/>
      <c r="B33" s="35">
        <v>11600</v>
      </c>
      <c r="C33" s="67" t="s">
        <v>203</v>
      </c>
      <c r="D33" s="66">
        <v>2207</v>
      </c>
      <c r="E33" s="66">
        <v>2207</v>
      </c>
      <c r="F33" s="66">
        <v>1776.7</v>
      </c>
      <c r="G33" s="77">
        <f>F33/E33*100</f>
        <v>80.502945174444946</v>
      </c>
    </row>
    <row r="34" spans="1:9" ht="15" x14ac:dyDescent="0.25">
      <c r="A34" s="76"/>
      <c r="B34" s="35">
        <v>11700</v>
      </c>
      <c r="C34" s="67" t="s">
        <v>202</v>
      </c>
      <c r="D34" s="66">
        <f>D35+D36</f>
        <v>0</v>
      </c>
      <c r="E34" s="66">
        <f>E35+E36</f>
        <v>110.9</v>
      </c>
      <c r="F34" s="66">
        <f>F35+F36</f>
        <v>95.8</v>
      </c>
      <c r="G34" s="77">
        <f>F34/E34*100</f>
        <v>86.384129846708731</v>
      </c>
    </row>
    <row r="35" spans="1:9" ht="15" customHeight="1" x14ac:dyDescent="0.25">
      <c r="A35" s="76"/>
      <c r="B35" s="28"/>
      <c r="C35" s="116" t="s">
        <v>201</v>
      </c>
      <c r="D35" s="73">
        <v>0</v>
      </c>
      <c r="E35" s="73">
        <v>0</v>
      </c>
      <c r="F35" s="73">
        <v>-2.2999999999999998</v>
      </c>
      <c r="G35" s="72">
        <v>0</v>
      </c>
    </row>
    <row r="36" spans="1:9" ht="17.25" customHeight="1" x14ac:dyDescent="0.25">
      <c r="A36" s="76"/>
      <c r="B36" s="28"/>
      <c r="C36" s="116" t="s">
        <v>200</v>
      </c>
      <c r="D36" s="73">
        <v>0</v>
      </c>
      <c r="E36" s="73">
        <v>110.9</v>
      </c>
      <c r="F36" s="73">
        <v>98.1</v>
      </c>
      <c r="G36" s="72">
        <f>F36/E36*100</f>
        <v>88.458070333633898</v>
      </c>
    </row>
    <row r="37" spans="1:9" ht="18" customHeight="1" x14ac:dyDescent="0.25">
      <c r="A37" s="71">
        <v>2</v>
      </c>
      <c r="B37" s="71">
        <v>20000</v>
      </c>
      <c r="C37" s="69" t="s">
        <v>199</v>
      </c>
      <c r="D37" s="68">
        <f>D38+D90+D92</f>
        <v>622508.19999999995</v>
      </c>
      <c r="E37" s="68">
        <f>E38+E90+E92</f>
        <v>672176.1</v>
      </c>
      <c r="F37" s="68">
        <f>F38+F90+F92</f>
        <v>565763.10000000009</v>
      </c>
      <c r="G37" s="65">
        <f>F37/E37*100</f>
        <v>84.16888074419785</v>
      </c>
    </row>
    <row r="38" spans="1:9" ht="47.25" x14ac:dyDescent="0.25">
      <c r="A38" s="115"/>
      <c r="B38" s="115">
        <v>20200</v>
      </c>
      <c r="C38" s="114" t="s">
        <v>198</v>
      </c>
      <c r="D38" s="113">
        <f>D40+D43+D76+D86</f>
        <v>622508.19999999995</v>
      </c>
      <c r="E38" s="113">
        <f>E40+E43+E76+E86</f>
        <v>672148.29999999993</v>
      </c>
      <c r="F38" s="113">
        <f>F40+F43+F76+F86</f>
        <v>565609.30000000005</v>
      </c>
      <c r="G38" s="65">
        <f>F38/E38*100</f>
        <v>84.149480107291822</v>
      </c>
      <c r="I38" s="112"/>
    </row>
    <row r="39" spans="1:9" ht="15.75" x14ac:dyDescent="0.25">
      <c r="A39" s="71"/>
      <c r="B39" s="70"/>
      <c r="C39" s="111" t="s">
        <v>112</v>
      </c>
      <c r="D39" s="110"/>
      <c r="E39" s="110"/>
      <c r="F39" s="109"/>
      <c r="G39" s="65"/>
    </row>
    <row r="40" spans="1:9" ht="30" customHeight="1" x14ac:dyDescent="0.2">
      <c r="A40" s="29"/>
      <c r="B40" s="29">
        <v>20201</v>
      </c>
      <c r="C40" s="67" t="s">
        <v>197</v>
      </c>
      <c r="D40" s="66">
        <f>D41+D42</f>
        <v>174090.2</v>
      </c>
      <c r="E40" s="66">
        <f>E41+E42</f>
        <v>183965.40000000002</v>
      </c>
      <c r="F40" s="66">
        <f>F41+F42</f>
        <v>157527.6</v>
      </c>
      <c r="G40" s="77">
        <f>F40/E40*100</f>
        <v>85.628928048426488</v>
      </c>
    </row>
    <row r="41" spans="1:9" ht="30" x14ac:dyDescent="0.25">
      <c r="A41" s="29"/>
      <c r="B41" s="76">
        <v>20201001</v>
      </c>
      <c r="C41" s="108" t="s">
        <v>196</v>
      </c>
      <c r="D41" s="73">
        <v>174090.2</v>
      </c>
      <c r="E41" s="85">
        <v>174090.2</v>
      </c>
      <c r="F41" s="79">
        <v>152590.6</v>
      </c>
      <c r="G41" s="72">
        <f>F41/E41*100</f>
        <v>87.65031001170658</v>
      </c>
    </row>
    <row r="42" spans="1:9" ht="47.25" x14ac:dyDescent="0.25">
      <c r="A42" s="29"/>
      <c r="B42" s="76">
        <v>20201003</v>
      </c>
      <c r="C42" s="107" t="s">
        <v>195</v>
      </c>
      <c r="D42" s="73">
        <v>0</v>
      </c>
      <c r="E42" s="85">
        <v>9875.2000000000007</v>
      </c>
      <c r="F42" s="79">
        <v>4937</v>
      </c>
      <c r="G42" s="72">
        <f>F42/E42*100</f>
        <v>49.993924173687617</v>
      </c>
    </row>
    <row r="43" spans="1:9" ht="30.75" customHeight="1" x14ac:dyDescent="0.2">
      <c r="A43" s="29"/>
      <c r="B43" s="29">
        <v>20202</v>
      </c>
      <c r="C43" s="67" t="s">
        <v>194</v>
      </c>
      <c r="D43" s="66">
        <f>D44+D46+D49+D53+D51</f>
        <v>2032.7000000000003</v>
      </c>
      <c r="E43" s="66">
        <f>E44+E46+E49+E53+E51</f>
        <v>40955.1</v>
      </c>
      <c r="F43" s="66">
        <f>F44+F46+F49+F53+F51</f>
        <v>26171.200000000004</v>
      </c>
      <c r="G43" s="66">
        <f>G44+G46+G49+G53+G51</f>
        <v>202.24558643577305</v>
      </c>
    </row>
    <row r="44" spans="1:9" ht="30.75" customHeight="1" x14ac:dyDescent="0.25">
      <c r="A44" s="29"/>
      <c r="B44" s="29">
        <v>20202008</v>
      </c>
      <c r="C44" s="104" t="s">
        <v>193</v>
      </c>
      <c r="D44" s="73">
        <f>D45</f>
        <v>0</v>
      </c>
      <c r="E44" s="73">
        <f>E45</f>
        <v>306.39999999999998</v>
      </c>
      <c r="F44" s="73">
        <f>F45</f>
        <v>306.39999999999998</v>
      </c>
      <c r="G44" s="72">
        <f>F44/E44*100</f>
        <v>100</v>
      </c>
    </row>
    <row r="45" spans="1:9" ht="78.75" customHeight="1" x14ac:dyDescent="0.25">
      <c r="A45" s="29"/>
      <c r="B45" s="29"/>
      <c r="C45" s="96" t="s">
        <v>192</v>
      </c>
      <c r="D45" s="73">
        <v>0</v>
      </c>
      <c r="E45" s="73">
        <v>306.39999999999998</v>
      </c>
      <c r="F45" s="73">
        <v>306.39999999999998</v>
      </c>
      <c r="G45" s="72">
        <f>F45/E45*100</f>
        <v>100</v>
      </c>
    </row>
    <row r="46" spans="1:9" ht="63.75" customHeight="1" x14ac:dyDescent="0.25">
      <c r="A46" s="29"/>
      <c r="B46" s="29">
        <v>20202009</v>
      </c>
      <c r="C46" s="96" t="s">
        <v>191</v>
      </c>
      <c r="D46" s="73">
        <f>D47+D48</f>
        <v>0</v>
      </c>
      <c r="E46" s="73">
        <f>E47+E48</f>
        <v>2900</v>
      </c>
      <c r="F46" s="73">
        <f>F47+F48</f>
        <v>0</v>
      </c>
      <c r="G46" s="72">
        <f>F46/E46*100</f>
        <v>0</v>
      </c>
    </row>
    <row r="47" spans="1:9" ht="95.25" customHeight="1" x14ac:dyDescent="0.25">
      <c r="A47" s="29"/>
      <c r="B47" s="29">
        <v>8000</v>
      </c>
      <c r="C47" s="106" t="s">
        <v>190</v>
      </c>
      <c r="D47" s="73">
        <v>0</v>
      </c>
      <c r="E47" s="73">
        <v>2059</v>
      </c>
      <c r="F47" s="73">
        <v>0</v>
      </c>
      <c r="G47" s="72">
        <f>F47/E47*100</f>
        <v>0</v>
      </c>
    </row>
    <row r="48" spans="1:9" ht="171" customHeight="1" x14ac:dyDescent="0.25">
      <c r="A48" s="29"/>
      <c r="B48" s="29">
        <v>9000</v>
      </c>
      <c r="C48" s="105" t="s">
        <v>189</v>
      </c>
      <c r="D48" s="73">
        <v>0</v>
      </c>
      <c r="E48" s="73">
        <v>841</v>
      </c>
      <c r="F48" s="73">
        <v>0</v>
      </c>
      <c r="G48" s="72">
        <f>F48/E48*100</f>
        <v>0</v>
      </c>
    </row>
    <row r="49" spans="1:7" ht="46.5" customHeight="1" x14ac:dyDescent="0.25">
      <c r="A49" s="29"/>
      <c r="B49" s="29">
        <v>20202051</v>
      </c>
      <c r="C49" s="27" t="s">
        <v>188</v>
      </c>
      <c r="D49" s="73">
        <f>D50</f>
        <v>0</v>
      </c>
      <c r="E49" s="73">
        <f>E50</f>
        <v>614.9</v>
      </c>
      <c r="F49" s="73">
        <f>F50</f>
        <v>114.9</v>
      </c>
      <c r="G49" s="72">
        <f>F49/E49*100</f>
        <v>18.685965197593106</v>
      </c>
    </row>
    <row r="50" spans="1:7" ht="36" customHeight="1" x14ac:dyDescent="0.25">
      <c r="A50" s="29"/>
      <c r="B50" s="29"/>
      <c r="C50" s="94" t="s">
        <v>187</v>
      </c>
      <c r="D50" s="73">
        <v>0</v>
      </c>
      <c r="E50" s="73">
        <v>614.9</v>
      </c>
      <c r="F50" s="73">
        <v>114.9</v>
      </c>
      <c r="G50" s="72">
        <f>F50/E50*100</f>
        <v>18.685965197593106</v>
      </c>
    </row>
    <row r="51" spans="1:7" ht="47.25" customHeight="1" x14ac:dyDescent="0.25">
      <c r="A51" s="29"/>
      <c r="B51" s="29">
        <v>20202204</v>
      </c>
      <c r="C51" s="104" t="s">
        <v>186</v>
      </c>
      <c r="D51" s="73">
        <f>D52</f>
        <v>0</v>
      </c>
      <c r="E51" s="73">
        <f>E52</f>
        <v>6317.6</v>
      </c>
      <c r="F51" s="73">
        <f>F52</f>
        <v>0</v>
      </c>
      <c r="G51" s="72">
        <f>F51/E51*100</f>
        <v>0</v>
      </c>
    </row>
    <row r="52" spans="1:7" ht="78" customHeight="1" x14ac:dyDescent="0.25">
      <c r="A52" s="29"/>
      <c r="B52" s="29"/>
      <c r="C52" s="96" t="s">
        <v>185</v>
      </c>
      <c r="D52" s="73">
        <v>0</v>
      </c>
      <c r="E52" s="73">
        <v>6317.6</v>
      </c>
      <c r="F52" s="73">
        <v>0</v>
      </c>
      <c r="G52" s="72">
        <f>F52/E52*100</f>
        <v>0</v>
      </c>
    </row>
    <row r="53" spans="1:7" ht="30.75" customHeight="1" x14ac:dyDescent="0.2">
      <c r="A53" s="29"/>
      <c r="B53" s="103">
        <v>20202999</v>
      </c>
      <c r="C53" s="67" t="s">
        <v>184</v>
      </c>
      <c r="D53" s="66">
        <f>D54+D55+D56+D57+D58+D59+D60+D61+D62+D63+D64+D65+D66+D67+D68+D69+D70+D71+D72+D73+D74+D75</f>
        <v>2032.7000000000003</v>
      </c>
      <c r="E53" s="66">
        <f>E54+E55+E56+E57+E58+E59+E60+E61+E62+E63+E64+E65+E66+E67+E68+E69+E70+E71+E72+E73+E74+E75</f>
        <v>30816.2</v>
      </c>
      <c r="F53" s="66">
        <f>F54+F55+F56+F57+F58+F59+F60+F61+F62+F63+F64+F65+F66+F67+F68+F69+F70+F71+F72+F73+F74+F75</f>
        <v>25749.900000000005</v>
      </c>
      <c r="G53" s="77">
        <f>F53/E53*100</f>
        <v>83.559621238179943</v>
      </c>
    </row>
    <row r="54" spans="1:7" ht="60" customHeight="1" x14ac:dyDescent="0.25">
      <c r="A54" s="29"/>
      <c r="B54" s="91">
        <v>1021</v>
      </c>
      <c r="C54" s="27" t="s">
        <v>183</v>
      </c>
      <c r="D54" s="73">
        <v>0</v>
      </c>
      <c r="E54" s="73">
        <v>5020</v>
      </c>
      <c r="F54" s="73">
        <v>5020</v>
      </c>
      <c r="G54" s="72">
        <f>F54/E54*100</f>
        <v>100</v>
      </c>
    </row>
    <row r="55" spans="1:7" ht="82.5" customHeight="1" x14ac:dyDescent="0.25">
      <c r="A55" s="29"/>
      <c r="B55" s="91">
        <v>1031</v>
      </c>
      <c r="C55" s="102" t="s">
        <v>182</v>
      </c>
      <c r="D55" s="73">
        <v>0</v>
      </c>
      <c r="E55" s="73">
        <v>198.2</v>
      </c>
      <c r="F55" s="73">
        <v>198.2</v>
      </c>
      <c r="G55" s="72">
        <f>F55/E55*100</f>
        <v>100</v>
      </c>
    </row>
    <row r="56" spans="1:7" ht="258" customHeight="1" x14ac:dyDescent="0.25">
      <c r="A56" s="29"/>
      <c r="B56" s="91">
        <v>1095</v>
      </c>
      <c r="C56" s="92" t="s">
        <v>181</v>
      </c>
      <c r="D56" s="73">
        <v>0</v>
      </c>
      <c r="E56" s="73">
        <v>300</v>
      </c>
      <c r="F56" s="73">
        <v>0</v>
      </c>
      <c r="G56" s="72">
        <f>F56/E56*100</f>
        <v>0</v>
      </c>
    </row>
    <row r="57" spans="1:7" ht="149.25" customHeight="1" x14ac:dyDescent="0.25">
      <c r="A57" s="29"/>
      <c r="B57" s="91">
        <v>7421</v>
      </c>
      <c r="C57" s="101" t="s">
        <v>180</v>
      </c>
      <c r="D57" s="73">
        <v>0</v>
      </c>
      <c r="E57" s="73">
        <v>2848.5</v>
      </c>
      <c r="F57" s="73">
        <v>2848.5</v>
      </c>
      <c r="G57" s="72">
        <f>F57/E57*100</f>
        <v>100</v>
      </c>
    </row>
    <row r="58" spans="1:7" ht="49.5" customHeight="1" x14ac:dyDescent="0.25">
      <c r="A58" s="29"/>
      <c r="B58" s="91">
        <v>7423</v>
      </c>
      <c r="C58" s="101" t="s">
        <v>179</v>
      </c>
      <c r="D58" s="73">
        <v>0</v>
      </c>
      <c r="E58" s="73">
        <v>1115.4000000000001</v>
      </c>
      <c r="F58" s="73">
        <v>1115.4000000000001</v>
      </c>
      <c r="G58" s="72">
        <f>F58/E58*100</f>
        <v>100</v>
      </c>
    </row>
    <row r="59" spans="1:7" ht="144.75" customHeight="1" x14ac:dyDescent="0.25">
      <c r="A59" s="29"/>
      <c r="B59" s="91">
        <v>7424</v>
      </c>
      <c r="C59" s="100" t="s">
        <v>178</v>
      </c>
      <c r="D59" s="73">
        <v>0</v>
      </c>
      <c r="E59" s="73">
        <v>1198.8</v>
      </c>
      <c r="F59" s="73">
        <v>98.7</v>
      </c>
      <c r="G59" s="72">
        <f>F59/E59*100</f>
        <v>8.2332332332332339</v>
      </c>
    </row>
    <row r="60" spans="1:7" ht="150" customHeight="1" x14ac:dyDescent="0.25">
      <c r="A60" s="29"/>
      <c r="B60" s="98" t="s">
        <v>177</v>
      </c>
      <c r="C60" s="94" t="s">
        <v>176</v>
      </c>
      <c r="D60" s="73">
        <v>0</v>
      </c>
      <c r="E60" s="73">
        <v>76.099999999999994</v>
      </c>
      <c r="F60" s="73">
        <v>76.099999999999994</v>
      </c>
      <c r="G60" s="72">
        <f>F60/E60*100</f>
        <v>100</v>
      </c>
    </row>
    <row r="61" spans="1:7" ht="60" customHeight="1" x14ac:dyDescent="0.25">
      <c r="A61" s="29"/>
      <c r="B61" s="98" t="s">
        <v>175</v>
      </c>
      <c r="C61" s="99" t="s">
        <v>174</v>
      </c>
      <c r="D61" s="73">
        <v>590.4</v>
      </c>
      <c r="E61" s="73">
        <v>590.4</v>
      </c>
      <c r="F61" s="73">
        <v>590.4</v>
      </c>
      <c r="G61" s="72">
        <f>F61/E61*100</f>
        <v>100</v>
      </c>
    </row>
    <row r="62" spans="1:7" ht="60" customHeight="1" x14ac:dyDescent="0.25">
      <c r="A62" s="29"/>
      <c r="B62" s="98" t="s">
        <v>173</v>
      </c>
      <c r="C62" s="97" t="s">
        <v>172</v>
      </c>
      <c r="D62" s="73">
        <v>0</v>
      </c>
      <c r="E62" s="73">
        <v>272</v>
      </c>
      <c r="F62" s="73">
        <v>272</v>
      </c>
      <c r="G62" s="72">
        <f>F62/E62*100</f>
        <v>100</v>
      </c>
    </row>
    <row r="63" spans="1:7" ht="90" customHeight="1" x14ac:dyDescent="0.25">
      <c r="A63" s="29"/>
      <c r="B63" s="98" t="s">
        <v>171</v>
      </c>
      <c r="C63" s="97" t="s">
        <v>170</v>
      </c>
      <c r="D63" s="73">
        <v>0</v>
      </c>
      <c r="E63" s="73">
        <v>36</v>
      </c>
      <c r="F63" s="73">
        <v>36</v>
      </c>
      <c r="G63" s="72">
        <f>F63/E63*100</f>
        <v>100</v>
      </c>
    </row>
    <row r="64" spans="1:7" ht="103.5" customHeight="1" x14ac:dyDescent="0.25">
      <c r="A64" s="29"/>
      <c r="B64" s="98" t="s">
        <v>169</v>
      </c>
      <c r="C64" s="97" t="s">
        <v>168</v>
      </c>
      <c r="D64" s="73">
        <v>0</v>
      </c>
      <c r="E64" s="73">
        <v>1.8</v>
      </c>
      <c r="F64" s="73">
        <v>1.8</v>
      </c>
      <c r="G64" s="72">
        <f>F64/E64*100</f>
        <v>100</v>
      </c>
    </row>
    <row r="65" spans="1:9" ht="125.25" customHeight="1" x14ac:dyDescent="0.25">
      <c r="A65" s="29"/>
      <c r="B65" s="91">
        <v>7481</v>
      </c>
      <c r="C65" s="96" t="s">
        <v>167</v>
      </c>
      <c r="D65" s="95">
        <v>0</v>
      </c>
      <c r="E65" s="73">
        <v>200</v>
      </c>
      <c r="F65" s="73">
        <v>200</v>
      </c>
      <c r="G65" s="72">
        <f>F65/E65*100</f>
        <v>100</v>
      </c>
    </row>
    <row r="66" spans="1:9" ht="123" customHeight="1" x14ac:dyDescent="0.25">
      <c r="A66" s="29"/>
      <c r="B66" s="91">
        <v>7485</v>
      </c>
      <c r="C66" s="94" t="s">
        <v>166</v>
      </c>
      <c r="D66" s="73">
        <v>0</v>
      </c>
      <c r="E66" s="73">
        <v>75.5</v>
      </c>
      <c r="F66" s="73">
        <v>0</v>
      </c>
      <c r="G66" s="72">
        <f>F66/E66*100</f>
        <v>0</v>
      </c>
    </row>
    <row r="67" spans="1:9" ht="102" customHeight="1" x14ac:dyDescent="0.25">
      <c r="A67" s="29"/>
      <c r="B67" s="91">
        <v>7488</v>
      </c>
      <c r="C67" s="94" t="s">
        <v>165</v>
      </c>
      <c r="D67" s="73">
        <v>0</v>
      </c>
      <c r="E67" s="73">
        <v>130.9</v>
      </c>
      <c r="F67" s="73">
        <v>0</v>
      </c>
      <c r="G67" s="72">
        <f>F67/E67*100</f>
        <v>0</v>
      </c>
    </row>
    <row r="68" spans="1:9" ht="61.5" customHeight="1" x14ac:dyDescent="0.25">
      <c r="A68" s="29"/>
      <c r="B68" s="91">
        <v>7508</v>
      </c>
      <c r="C68" s="93" t="s">
        <v>164</v>
      </c>
      <c r="D68" s="73">
        <v>0</v>
      </c>
      <c r="E68" s="73">
        <v>1028.5</v>
      </c>
      <c r="F68" s="73">
        <v>531.1</v>
      </c>
      <c r="G68" s="72">
        <f>F68/E68*100</f>
        <v>51.638308215848326</v>
      </c>
    </row>
    <row r="69" spans="1:9" ht="60" customHeight="1" x14ac:dyDescent="0.25">
      <c r="A69" s="29"/>
      <c r="B69" s="91">
        <v>7555</v>
      </c>
      <c r="C69" s="93" t="s">
        <v>163</v>
      </c>
      <c r="D69" s="73">
        <v>40</v>
      </c>
      <c r="E69" s="73">
        <v>40</v>
      </c>
      <c r="F69" s="73">
        <v>20</v>
      </c>
      <c r="G69" s="72">
        <v>0</v>
      </c>
    </row>
    <row r="70" spans="1:9" ht="120" customHeight="1" x14ac:dyDescent="0.25">
      <c r="A70" s="29"/>
      <c r="B70" s="91">
        <v>7558</v>
      </c>
      <c r="C70" s="90" t="s">
        <v>162</v>
      </c>
      <c r="D70" s="73">
        <v>0</v>
      </c>
      <c r="E70" s="73">
        <v>3946.5</v>
      </c>
      <c r="F70" s="73">
        <v>3006.6</v>
      </c>
      <c r="G70" s="72">
        <f>F70/E70*100</f>
        <v>76.183960471303678</v>
      </c>
    </row>
    <row r="71" spans="1:9" ht="74.25" customHeight="1" x14ac:dyDescent="0.25">
      <c r="A71" s="29"/>
      <c r="B71" s="91">
        <v>7571</v>
      </c>
      <c r="C71" s="90" t="s">
        <v>161</v>
      </c>
      <c r="D71" s="73">
        <v>0</v>
      </c>
      <c r="E71" s="73">
        <v>6200</v>
      </c>
      <c r="F71" s="73">
        <v>6200</v>
      </c>
      <c r="G71" s="72">
        <f>F71/E71*100</f>
        <v>100</v>
      </c>
    </row>
    <row r="72" spans="1:9" ht="159.75" customHeight="1" x14ac:dyDescent="0.25">
      <c r="A72" s="29"/>
      <c r="B72" s="91">
        <v>7573</v>
      </c>
      <c r="C72" s="92" t="s">
        <v>160</v>
      </c>
      <c r="D72" s="73">
        <v>0</v>
      </c>
      <c r="E72" s="73">
        <v>4130</v>
      </c>
      <c r="F72" s="73">
        <v>4130</v>
      </c>
      <c r="G72" s="72">
        <f>F72/E72*100</f>
        <v>100</v>
      </c>
    </row>
    <row r="73" spans="1:9" ht="72.75" customHeight="1" x14ac:dyDescent="0.25">
      <c r="A73" s="29"/>
      <c r="B73" s="91">
        <v>7582</v>
      </c>
      <c r="C73" s="90" t="s">
        <v>159</v>
      </c>
      <c r="D73" s="73">
        <v>1106.4000000000001</v>
      </c>
      <c r="E73" s="73">
        <v>1106.4000000000001</v>
      </c>
      <c r="F73" s="73">
        <v>1106.4000000000001</v>
      </c>
      <c r="G73" s="72">
        <f>F73/E73*100</f>
        <v>100</v>
      </c>
    </row>
    <row r="74" spans="1:9" ht="105" customHeight="1" x14ac:dyDescent="0.25">
      <c r="A74" s="29"/>
      <c r="B74" s="76">
        <v>7583</v>
      </c>
      <c r="C74" s="90" t="s">
        <v>158</v>
      </c>
      <c r="D74" s="73">
        <v>295.89999999999998</v>
      </c>
      <c r="E74" s="73">
        <v>298.7</v>
      </c>
      <c r="F74" s="73">
        <v>298.7</v>
      </c>
      <c r="G74" s="72">
        <f>F74/E74*100</f>
        <v>100</v>
      </c>
    </row>
    <row r="75" spans="1:9" ht="45" customHeight="1" x14ac:dyDescent="0.25">
      <c r="A75" s="29"/>
      <c r="B75" s="76">
        <v>7741</v>
      </c>
      <c r="C75" s="90" t="s">
        <v>157</v>
      </c>
      <c r="D75" s="73">
        <v>0</v>
      </c>
      <c r="E75" s="73">
        <v>2002.5</v>
      </c>
      <c r="F75" s="73">
        <v>0</v>
      </c>
      <c r="G75" s="72">
        <f>F75/E75*100</f>
        <v>0</v>
      </c>
    </row>
    <row r="76" spans="1:9" ht="27.75" customHeight="1" x14ac:dyDescent="0.2">
      <c r="A76" s="29"/>
      <c r="B76" s="29">
        <v>20203</v>
      </c>
      <c r="C76" s="84" t="s">
        <v>156</v>
      </c>
      <c r="D76" s="66">
        <f>D77+D78+D79+D80+D81+D82+D83+D84+D85</f>
        <v>444152.3</v>
      </c>
      <c r="E76" s="66">
        <f>E77+E78+E79+E80+E81+E82+E83+E84+E85</f>
        <v>444840.1</v>
      </c>
      <c r="F76" s="66">
        <f>F77+F78+F79+F80+F81+F82+F83+F84+F85</f>
        <v>379638.2</v>
      </c>
      <c r="G76" s="77">
        <f>F76/E76*100</f>
        <v>85.342620865340152</v>
      </c>
    </row>
    <row r="77" spans="1:9" ht="42.75" customHeight="1" x14ac:dyDescent="0.25">
      <c r="A77" s="89" t="s">
        <v>136</v>
      </c>
      <c r="B77" s="81" t="s">
        <v>155</v>
      </c>
      <c r="C77" s="87" t="s">
        <v>154</v>
      </c>
      <c r="D77" s="73">
        <v>16036.3</v>
      </c>
      <c r="E77" s="85">
        <v>11890</v>
      </c>
      <c r="F77" s="85">
        <v>9930</v>
      </c>
      <c r="G77" s="72">
        <f>F77/E77*100</f>
        <v>83.515559293523964</v>
      </c>
    </row>
    <row r="78" spans="1:9" ht="15" customHeight="1" x14ac:dyDescent="0.25">
      <c r="A78" s="89"/>
      <c r="B78" s="81" t="s">
        <v>153</v>
      </c>
      <c r="C78" s="87" t="s">
        <v>152</v>
      </c>
      <c r="D78" s="73">
        <v>238.1</v>
      </c>
      <c r="E78" s="85">
        <v>284.2</v>
      </c>
      <c r="F78" s="85">
        <v>284.2</v>
      </c>
      <c r="G78" s="72">
        <f>F78/E78*100</f>
        <v>100</v>
      </c>
    </row>
    <row r="79" spans="1:9" ht="15.75" customHeight="1" x14ac:dyDescent="0.25">
      <c r="A79" s="89"/>
      <c r="B79" s="81" t="s">
        <v>151</v>
      </c>
      <c r="C79" s="87" t="s">
        <v>150</v>
      </c>
      <c r="D79" s="73">
        <v>8.6999999999999993</v>
      </c>
      <c r="E79" s="85">
        <v>8.6999999999999993</v>
      </c>
      <c r="F79" s="85">
        <v>0.4</v>
      </c>
      <c r="G79" s="72">
        <f>F79/E79*100</f>
        <v>4.597701149425288</v>
      </c>
      <c r="I79" s="88"/>
    </row>
    <row r="80" spans="1:9" ht="46.5" customHeight="1" x14ac:dyDescent="0.25">
      <c r="A80" s="89"/>
      <c r="B80" s="81" t="s">
        <v>149</v>
      </c>
      <c r="C80" s="87" t="s">
        <v>148</v>
      </c>
      <c r="D80" s="73">
        <v>2020.8</v>
      </c>
      <c r="E80" s="85">
        <v>2020.8</v>
      </c>
      <c r="F80" s="85">
        <v>1852.4</v>
      </c>
      <c r="G80" s="72">
        <f>F80/E80*100</f>
        <v>91.666666666666671</v>
      </c>
      <c r="I80" s="88"/>
    </row>
    <row r="81" spans="1:9" ht="44.25" customHeight="1" x14ac:dyDescent="0.25">
      <c r="A81" s="29"/>
      <c r="B81" s="81" t="s">
        <v>147</v>
      </c>
      <c r="C81" s="87" t="s">
        <v>146</v>
      </c>
      <c r="D81" s="73">
        <v>11791.4</v>
      </c>
      <c r="E81" s="85">
        <v>9153.9</v>
      </c>
      <c r="F81" s="85">
        <v>8578</v>
      </c>
      <c r="G81" s="72">
        <f>F81/E81*100</f>
        <v>93.708692469876226</v>
      </c>
      <c r="I81" s="88"/>
    </row>
    <row r="82" spans="1:9" ht="29.25" customHeight="1" x14ac:dyDescent="0.25">
      <c r="A82" s="29"/>
      <c r="B82" s="81" t="s">
        <v>145</v>
      </c>
      <c r="C82" s="87" t="s">
        <v>144</v>
      </c>
      <c r="D82" s="73">
        <v>406054</v>
      </c>
      <c r="E82" s="85">
        <v>416052.5</v>
      </c>
      <c r="F82" s="85">
        <v>355496.9</v>
      </c>
      <c r="G82" s="72">
        <f>F82/E82*100</f>
        <v>85.445202228084199</v>
      </c>
      <c r="H82" s="3"/>
      <c r="I82" s="88"/>
    </row>
    <row r="83" spans="1:9" ht="78" customHeight="1" x14ac:dyDescent="0.25">
      <c r="A83" s="29"/>
      <c r="B83" s="81" t="s">
        <v>143</v>
      </c>
      <c r="C83" s="87" t="s">
        <v>142</v>
      </c>
      <c r="D83" s="73">
        <v>1448.5</v>
      </c>
      <c r="E83" s="85">
        <v>1448.5</v>
      </c>
      <c r="F83" s="85">
        <v>838.3</v>
      </c>
      <c r="G83" s="72">
        <f>F83/E83*100</f>
        <v>57.873662409389013</v>
      </c>
    </row>
    <row r="84" spans="1:9" ht="120.75" customHeight="1" x14ac:dyDescent="0.25">
      <c r="A84" s="29"/>
      <c r="B84" s="81" t="s">
        <v>141</v>
      </c>
      <c r="C84" s="86" t="s">
        <v>140</v>
      </c>
      <c r="D84" s="73">
        <v>11</v>
      </c>
      <c r="E84" s="85">
        <v>55.4</v>
      </c>
      <c r="F84" s="85">
        <v>40.6</v>
      </c>
      <c r="G84" s="72">
        <f>F84/E84*100</f>
        <v>73.285198555956683</v>
      </c>
    </row>
    <row r="85" spans="1:9" ht="150" customHeight="1" x14ac:dyDescent="0.25">
      <c r="A85" s="29"/>
      <c r="B85" s="81" t="s">
        <v>139</v>
      </c>
      <c r="C85" s="86" t="s">
        <v>138</v>
      </c>
      <c r="D85" s="73">
        <v>6543.5</v>
      </c>
      <c r="E85" s="85">
        <v>3926.1</v>
      </c>
      <c r="F85" s="85">
        <v>2617.4</v>
      </c>
      <c r="G85" s="72">
        <v>0</v>
      </c>
    </row>
    <row r="86" spans="1:9" ht="15.75" customHeight="1" x14ac:dyDescent="0.2">
      <c r="A86" s="29"/>
      <c r="B86" s="29">
        <v>20204</v>
      </c>
      <c r="C86" s="84" t="s">
        <v>137</v>
      </c>
      <c r="D86" s="66">
        <f>D87+D88</f>
        <v>2233</v>
      </c>
      <c r="E86" s="66">
        <f>E87+E88</f>
        <v>2387.6999999999998</v>
      </c>
      <c r="F86" s="66">
        <f>F87+F88</f>
        <v>2272.3000000000002</v>
      </c>
      <c r="G86" s="77">
        <f>F86/E86*100</f>
        <v>95.166897013862723</v>
      </c>
    </row>
    <row r="87" spans="1:9" ht="72" customHeight="1" x14ac:dyDescent="0.25">
      <c r="A87" s="82" t="s">
        <v>136</v>
      </c>
      <c r="B87" s="81" t="s">
        <v>135</v>
      </c>
      <c r="C87" s="83" t="s">
        <v>134</v>
      </c>
      <c r="D87" s="73">
        <v>2233</v>
      </c>
      <c r="E87" s="73">
        <v>2337.6999999999998</v>
      </c>
      <c r="F87" s="79">
        <v>2222.3000000000002</v>
      </c>
      <c r="G87" s="72">
        <f>F87/E87*100</f>
        <v>95.063523976558173</v>
      </c>
    </row>
    <row r="88" spans="1:9" ht="61.5" customHeight="1" x14ac:dyDescent="0.25">
      <c r="A88" s="82"/>
      <c r="B88" s="81" t="s">
        <v>133</v>
      </c>
      <c r="C88" s="80" t="s">
        <v>132</v>
      </c>
      <c r="D88" s="73">
        <f>D89</f>
        <v>0</v>
      </c>
      <c r="E88" s="73">
        <f>E89</f>
        <v>50</v>
      </c>
      <c r="F88" s="73">
        <f>F89</f>
        <v>50</v>
      </c>
      <c r="G88" s="72">
        <f>F88/E88*100</f>
        <v>100</v>
      </c>
    </row>
    <row r="89" spans="1:9" ht="78.75" customHeight="1" x14ac:dyDescent="0.25">
      <c r="A89" s="82"/>
      <c r="B89" s="81"/>
      <c r="C89" s="80" t="s">
        <v>131</v>
      </c>
      <c r="D89" s="73">
        <v>0</v>
      </c>
      <c r="E89" s="73">
        <v>50</v>
      </c>
      <c r="F89" s="79">
        <v>50</v>
      </c>
      <c r="G89" s="72">
        <f>F89/E89*100</f>
        <v>100</v>
      </c>
    </row>
    <row r="90" spans="1:9" ht="55.5" customHeight="1" x14ac:dyDescent="0.2">
      <c r="A90" s="29"/>
      <c r="B90" s="29">
        <v>21800</v>
      </c>
      <c r="C90" s="78" t="s">
        <v>130</v>
      </c>
      <c r="D90" s="66">
        <f>D91</f>
        <v>0</v>
      </c>
      <c r="E90" s="66">
        <f>E91</f>
        <v>573.4</v>
      </c>
      <c r="F90" s="66">
        <f>F91</f>
        <v>1024.3</v>
      </c>
      <c r="G90" s="77">
        <f>F90/E90*100</f>
        <v>178.63620509243111</v>
      </c>
    </row>
    <row r="91" spans="1:9" ht="62.25" customHeight="1" x14ac:dyDescent="0.25">
      <c r="A91" s="29"/>
      <c r="B91" s="76"/>
      <c r="C91" s="75" t="s">
        <v>129</v>
      </c>
      <c r="D91" s="74">
        <v>0</v>
      </c>
      <c r="E91" s="74">
        <v>573.4</v>
      </c>
      <c r="F91" s="73">
        <v>1024.3</v>
      </c>
      <c r="G91" s="72">
        <f>F91/E91*100</f>
        <v>178.63620509243111</v>
      </c>
    </row>
    <row r="92" spans="1:9" ht="47.25" customHeight="1" x14ac:dyDescent="0.2">
      <c r="A92" s="29"/>
      <c r="B92" s="29">
        <v>21900</v>
      </c>
      <c r="C92" s="78" t="s">
        <v>128</v>
      </c>
      <c r="D92" s="66">
        <f>D93</f>
        <v>0</v>
      </c>
      <c r="E92" s="66">
        <f>E93</f>
        <v>-545.6</v>
      </c>
      <c r="F92" s="66">
        <f>F93</f>
        <v>-870.5</v>
      </c>
      <c r="G92" s="77">
        <f>F92/E92*100</f>
        <v>159.54912023460409</v>
      </c>
    </row>
    <row r="93" spans="1:9" ht="57" customHeight="1" x14ac:dyDescent="0.25">
      <c r="A93" s="29"/>
      <c r="B93" s="76"/>
      <c r="C93" s="75" t="s">
        <v>127</v>
      </c>
      <c r="D93" s="74">
        <v>0</v>
      </c>
      <c r="E93" s="74">
        <v>-545.6</v>
      </c>
      <c r="F93" s="73">
        <v>-870.5</v>
      </c>
      <c r="G93" s="72">
        <f>F93/E93*100</f>
        <v>159.54912023460409</v>
      </c>
    </row>
    <row r="94" spans="1:9" ht="15.75" x14ac:dyDescent="0.25">
      <c r="A94" s="71"/>
      <c r="B94" s="70"/>
      <c r="C94" s="69" t="s">
        <v>126</v>
      </c>
      <c r="D94" s="68">
        <f>D8+D37</f>
        <v>780432.2</v>
      </c>
      <c r="E94" s="68">
        <f>E8+E37</f>
        <v>835837</v>
      </c>
      <c r="F94" s="68">
        <f>F8+F37</f>
        <v>697754.10000000009</v>
      </c>
      <c r="G94" s="65">
        <f>F94/E94*100</f>
        <v>83.479685632485769</v>
      </c>
    </row>
    <row r="95" spans="1:9" ht="15.75" x14ac:dyDescent="0.25">
      <c r="A95" s="29"/>
      <c r="B95" s="29"/>
      <c r="C95" s="67" t="s">
        <v>112</v>
      </c>
      <c r="D95" s="66"/>
      <c r="E95" s="66"/>
      <c r="F95" s="66"/>
      <c r="G95" s="65"/>
    </row>
    <row r="96" spans="1:9" ht="15.75" customHeight="1" x14ac:dyDescent="0.25">
      <c r="A96" s="29"/>
      <c r="B96" s="29"/>
      <c r="C96" s="67" t="s">
        <v>125</v>
      </c>
      <c r="D96" s="66">
        <f>D8</f>
        <v>157924</v>
      </c>
      <c r="E96" s="66">
        <f>E8</f>
        <v>163660.9</v>
      </c>
      <c r="F96" s="66">
        <f>F8</f>
        <v>131991</v>
      </c>
      <c r="G96" s="65">
        <f>F96/E96*100</f>
        <v>80.649073786102861</v>
      </c>
    </row>
    <row r="97" spans="1:7" ht="14.25" x14ac:dyDescent="0.2">
      <c r="A97" s="64" t="s">
        <v>124</v>
      </c>
      <c r="B97" s="64"/>
      <c r="C97" s="64"/>
      <c r="D97" s="64"/>
      <c r="E97" s="64"/>
      <c r="F97" s="64"/>
      <c r="G97" s="64"/>
    </row>
    <row r="98" spans="1:7" s="2" customFormat="1" ht="18.75" x14ac:dyDescent="0.3">
      <c r="A98" s="40"/>
      <c r="B98" s="40"/>
      <c r="C98" s="63" t="s">
        <v>124</v>
      </c>
      <c r="D98" s="63"/>
      <c r="E98" s="63"/>
      <c r="F98" s="63"/>
      <c r="G98" s="63"/>
    </row>
    <row r="99" spans="1:7" ht="15.75" x14ac:dyDescent="0.25">
      <c r="A99" s="56">
        <v>1</v>
      </c>
      <c r="B99" s="62" t="s">
        <v>123</v>
      </c>
      <c r="C99" s="61" t="s">
        <v>122</v>
      </c>
      <c r="D99" s="53">
        <f>D100+D104+D107+D113+D119+D120+D121+D122</f>
        <v>47150.65</v>
      </c>
      <c r="E99" s="52">
        <f>E100+E104+E107+E113+E119+E120+E121+E122</f>
        <v>48358.8</v>
      </c>
      <c r="F99" s="52">
        <f>F100+F104+F107+F113+F119+F120+F121+F122</f>
        <v>30496.399999999998</v>
      </c>
      <c r="G99" s="52">
        <f>F99/E99*100</f>
        <v>63.062772442657788</v>
      </c>
    </row>
    <row r="100" spans="1:7" ht="33" customHeight="1" x14ac:dyDescent="0.25">
      <c r="A100" s="29"/>
      <c r="B100" s="28" t="s">
        <v>121</v>
      </c>
      <c r="C100" s="27" t="s">
        <v>120</v>
      </c>
      <c r="D100" s="42">
        <v>947.65</v>
      </c>
      <c r="E100" s="41">
        <v>936</v>
      </c>
      <c r="F100" s="41">
        <v>710</v>
      </c>
      <c r="G100" s="25">
        <f>F100/E100*100</f>
        <v>75.854700854700852</v>
      </c>
    </row>
    <row r="101" spans="1:7" ht="15" x14ac:dyDescent="0.25">
      <c r="A101" s="29"/>
      <c r="B101" s="28"/>
      <c r="C101" s="30" t="s">
        <v>112</v>
      </c>
      <c r="D101" s="42"/>
      <c r="E101" s="41"/>
      <c r="F101" s="60"/>
      <c r="G101" s="25"/>
    </row>
    <row r="102" spans="1:7" ht="15" x14ac:dyDescent="0.25">
      <c r="A102" s="29"/>
      <c r="B102" s="28"/>
      <c r="C102" s="30" t="s">
        <v>33</v>
      </c>
      <c r="D102" s="42">
        <v>727.9</v>
      </c>
      <c r="E102" s="41">
        <v>718.9</v>
      </c>
      <c r="F102" s="41">
        <v>552.1</v>
      </c>
      <c r="G102" s="25">
        <f>F102/E102*100</f>
        <v>76.797885658645157</v>
      </c>
    </row>
    <row r="103" spans="1:7" ht="15" x14ac:dyDescent="0.25">
      <c r="A103" s="29"/>
      <c r="B103" s="28"/>
      <c r="C103" s="30" t="s">
        <v>32</v>
      </c>
      <c r="D103" s="42">
        <v>219.8</v>
      </c>
      <c r="E103" s="41">
        <v>217.1</v>
      </c>
      <c r="F103" s="41">
        <v>157.9</v>
      </c>
      <c r="G103" s="25">
        <f>F103/E103*100</f>
        <v>72.731460156609856</v>
      </c>
    </row>
    <row r="104" spans="1:7" ht="30" x14ac:dyDescent="0.25">
      <c r="A104" s="29"/>
      <c r="B104" s="28" t="s">
        <v>119</v>
      </c>
      <c r="C104" s="27" t="s">
        <v>118</v>
      </c>
      <c r="D104" s="42">
        <v>2494.1999999999998</v>
      </c>
      <c r="E104" s="41">
        <v>2471.6</v>
      </c>
      <c r="F104" s="41">
        <v>1788.4</v>
      </c>
      <c r="G104" s="25">
        <f>F104/E104*100</f>
        <v>72.357986729244217</v>
      </c>
    </row>
    <row r="105" spans="1:7" ht="15" x14ac:dyDescent="0.25">
      <c r="A105" s="29"/>
      <c r="B105" s="28"/>
      <c r="C105" s="30" t="s">
        <v>33</v>
      </c>
      <c r="D105" s="42">
        <v>1615.5</v>
      </c>
      <c r="E105" s="41">
        <v>1598.1</v>
      </c>
      <c r="F105" s="41">
        <v>1164.9000000000001</v>
      </c>
      <c r="G105" s="25">
        <f>F105/E105*100</f>
        <v>72.892810212126918</v>
      </c>
    </row>
    <row r="106" spans="1:7" ht="15" x14ac:dyDescent="0.25">
      <c r="A106" s="29"/>
      <c r="B106" s="28"/>
      <c r="C106" s="30" t="s">
        <v>32</v>
      </c>
      <c r="D106" s="42">
        <v>487.9</v>
      </c>
      <c r="E106" s="41">
        <v>482.6</v>
      </c>
      <c r="F106" s="41">
        <v>347.5</v>
      </c>
      <c r="G106" s="25">
        <f>F106/E106*100</f>
        <v>72.00580190634065</v>
      </c>
    </row>
    <row r="107" spans="1:7" ht="45" x14ac:dyDescent="0.25">
      <c r="A107" s="29"/>
      <c r="B107" s="28" t="s">
        <v>117</v>
      </c>
      <c r="C107" s="27" t="s">
        <v>116</v>
      </c>
      <c r="D107" s="42">
        <v>23336.5</v>
      </c>
      <c r="E107" s="41">
        <v>22764.1</v>
      </c>
      <c r="F107" s="41">
        <v>15406.4</v>
      </c>
      <c r="G107" s="25">
        <f>F107/E107*100</f>
        <v>67.678493768697194</v>
      </c>
    </row>
    <row r="108" spans="1:7" ht="15" x14ac:dyDescent="0.25">
      <c r="A108" s="29"/>
      <c r="B108" s="28"/>
      <c r="C108" s="27" t="s">
        <v>115</v>
      </c>
      <c r="D108" s="42"/>
      <c r="E108" s="41"/>
      <c r="F108" s="41"/>
      <c r="G108" s="25"/>
    </row>
    <row r="109" spans="1:7" ht="15" x14ac:dyDescent="0.25">
      <c r="A109" s="29"/>
      <c r="B109" s="28"/>
      <c r="C109" s="30" t="s">
        <v>33</v>
      </c>
      <c r="D109" s="42">
        <v>12474.5</v>
      </c>
      <c r="E109" s="41">
        <v>12365.8</v>
      </c>
      <c r="F109" s="41">
        <v>8496.6</v>
      </c>
      <c r="G109" s="25">
        <f>F109/E109*100</f>
        <v>68.710475666758313</v>
      </c>
    </row>
    <row r="110" spans="1:7" ht="15" x14ac:dyDescent="0.25">
      <c r="A110" s="29"/>
      <c r="B110" s="28"/>
      <c r="C110" s="30" t="s">
        <v>32</v>
      </c>
      <c r="D110" s="42">
        <v>3767.3</v>
      </c>
      <c r="E110" s="41">
        <v>3734.5</v>
      </c>
      <c r="F110" s="41">
        <v>2453.8000000000002</v>
      </c>
      <c r="G110" s="25">
        <f>F110/E110*100</f>
        <v>65.706252510376231</v>
      </c>
    </row>
    <row r="111" spans="1:7" ht="15" x14ac:dyDescent="0.25">
      <c r="A111" s="29"/>
      <c r="B111" s="28"/>
      <c r="C111" s="30" t="s">
        <v>77</v>
      </c>
      <c r="D111" s="42">
        <v>4857.3999999999996</v>
      </c>
      <c r="E111" s="41">
        <v>4748.1000000000004</v>
      </c>
      <c r="F111" s="41">
        <v>2925</v>
      </c>
      <c r="G111" s="25">
        <f>F111/E111*100</f>
        <v>61.603588803942621</v>
      </c>
    </row>
    <row r="112" spans="1:7" ht="15" x14ac:dyDescent="0.25">
      <c r="A112" s="29"/>
      <c r="B112" s="28"/>
      <c r="C112" s="30" t="s">
        <v>30</v>
      </c>
      <c r="D112" s="42">
        <v>2035.7</v>
      </c>
      <c r="E112" s="41">
        <v>1731.3</v>
      </c>
      <c r="F112" s="41">
        <v>1420.5</v>
      </c>
      <c r="G112" s="25">
        <f>F112/E112*100</f>
        <v>82.048171893952528</v>
      </c>
    </row>
    <row r="113" spans="1:7" ht="33" customHeight="1" x14ac:dyDescent="0.25">
      <c r="A113" s="29"/>
      <c r="B113" s="28" t="s">
        <v>114</v>
      </c>
      <c r="C113" s="27" t="s">
        <v>113</v>
      </c>
      <c r="D113" s="42">
        <v>7409.3</v>
      </c>
      <c r="E113" s="41">
        <v>6899.8</v>
      </c>
      <c r="F113" s="41">
        <v>5210.8</v>
      </c>
      <c r="G113" s="25">
        <f>F113/E113*100</f>
        <v>75.521029595060725</v>
      </c>
    </row>
    <row r="114" spans="1:7" ht="15" x14ac:dyDescent="0.25">
      <c r="A114" s="29"/>
      <c r="B114" s="28"/>
      <c r="C114" s="30" t="s">
        <v>112</v>
      </c>
      <c r="D114" s="42"/>
      <c r="E114" s="41"/>
      <c r="F114" s="41"/>
      <c r="G114" s="25"/>
    </row>
    <row r="115" spans="1:7" ht="15" x14ac:dyDescent="0.25">
      <c r="A115" s="29"/>
      <c r="B115" s="28"/>
      <c r="C115" s="30" t="s">
        <v>33</v>
      </c>
      <c r="D115" s="42">
        <v>4112.71</v>
      </c>
      <c r="E115" s="41">
        <v>4122.7</v>
      </c>
      <c r="F115" s="41">
        <v>3246.4</v>
      </c>
      <c r="G115" s="25">
        <f>F115/E115*100</f>
        <v>78.744512091590465</v>
      </c>
    </row>
    <row r="116" spans="1:7" ht="15" x14ac:dyDescent="0.25">
      <c r="A116" s="29"/>
      <c r="B116" s="28"/>
      <c r="C116" s="30" t="s">
        <v>32</v>
      </c>
      <c r="D116" s="42">
        <v>1242.04</v>
      </c>
      <c r="E116" s="41">
        <v>1245.0999999999999</v>
      </c>
      <c r="F116" s="41">
        <v>898.9</v>
      </c>
      <c r="G116" s="25">
        <f>F116/E116*100</f>
        <v>72.195004417315872</v>
      </c>
    </row>
    <row r="117" spans="1:7" ht="15" x14ac:dyDescent="0.25">
      <c r="A117" s="29"/>
      <c r="B117" s="28"/>
      <c r="C117" s="30" t="s">
        <v>77</v>
      </c>
      <c r="D117" s="42">
        <v>1783.86</v>
      </c>
      <c r="E117" s="41">
        <v>1223.3</v>
      </c>
      <c r="F117" s="41">
        <v>890.5</v>
      </c>
      <c r="G117" s="25">
        <f>F117/E117*100</f>
        <v>72.794899043570666</v>
      </c>
    </row>
    <row r="118" spans="1:7" ht="15" x14ac:dyDescent="0.25">
      <c r="A118" s="29"/>
      <c r="B118" s="28"/>
      <c r="C118" s="30" t="s">
        <v>30</v>
      </c>
      <c r="D118" s="42">
        <v>250.1</v>
      </c>
      <c r="E118" s="41">
        <v>294.7</v>
      </c>
      <c r="F118" s="41">
        <v>166.3</v>
      </c>
      <c r="G118" s="25">
        <f>F118/E118*100</f>
        <v>56.430268069222947</v>
      </c>
    </row>
    <row r="119" spans="1:7" ht="17.25" customHeight="1" x14ac:dyDescent="0.25">
      <c r="A119" s="29"/>
      <c r="B119" s="28" t="s">
        <v>111</v>
      </c>
      <c r="C119" s="27" t="s">
        <v>110</v>
      </c>
      <c r="D119" s="42">
        <v>0</v>
      </c>
      <c r="E119" s="41">
        <v>0</v>
      </c>
      <c r="F119" s="41">
        <v>0</v>
      </c>
      <c r="G119" s="25">
        <v>0</v>
      </c>
    </row>
    <row r="120" spans="1:7" ht="18" customHeight="1" x14ac:dyDescent="0.25">
      <c r="A120" s="29"/>
      <c r="B120" s="28" t="s">
        <v>109</v>
      </c>
      <c r="C120" s="27" t="s">
        <v>108</v>
      </c>
      <c r="D120" s="42">
        <v>1000</v>
      </c>
      <c r="E120" s="41">
        <v>352.3</v>
      </c>
      <c r="F120" s="41">
        <v>0</v>
      </c>
      <c r="G120" s="25">
        <f>F120/E120*100</f>
        <v>0</v>
      </c>
    </row>
    <row r="121" spans="1:7" ht="15" x14ac:dyDescent="0.25">
      <c r="A121" s="29"/>
      <c r="B121" s="28" t="s">
        <v>107</v>
      </c>
      <c r="C121" s="30" t="s">
        <v>106</v>
      </c>
      <c r="D121" s="42">
        <v>0</v>
      </c>
      <c r="E121" s="41">
        <v>0</v>
      </c>
      <c r="F121" s="41">
        <v>0</v>
      </c>
      <c r="G121" s="25">
        <v>0</v>
      </c>
    </row>
    <row r="122" spans="1:7" ht="15" x14ac:dyDescent="0.25">
      <c r="A122" s="29"/>
      <c r="B122" s="28" t="s">
        <v>105</v>
      </c>
      <c r="C122" s="30" t="s">
        <v>104</v>
      </c>
      <c r="D122" s="42">
        <v>11963</v>
      </c>
      <c r="E122" s="41">
        <v>14935</v>
      </c>
      <c r="F122" s="41">
        <v>7380.8</v>
      </c>
      <c r="G122" s="25">
        <f>F122/E122*100</f>
        <v>49.419484432541012</v>
      </c>
    </row>
    <row r="123" spans="1:7" ht="15" x14ac:dyDescent="0.25">
      <c r="A123" s="29"/>
      <c r="B123" s="28"/>
      <c r="C123" s="30" t="s">
        <v>33</v>
      </c>
      <c r="D123" s="42">
        <v>4061.7</v>
      </c>
      <c r="E123" s="41">
        <v>4212.1000000000004</v>
      </c>
      <c r="F123" s="41">
        <v>3145.4</v>
      </c>
      <c r="G123" s="25">
        <f>F123/E123*100</f>
        <v>74.675340091640734</v>
      </c>
    </row>
    <row r="124" spans="1:7" ht="15" x14ac:dyDescent="0.25">
      <c r="A124" s="29"/>
      <c r="B124" s="28"/>
      <c r="C124" s="30" t="s">
        <v>32</v>
      </c>
      <c r="D124" s="42">
        <v>1226.5999999999999</v>
      </c>
      <c r="E124" s="41">
        <v>1272</v>
      </c>
      <c r="F124" s="41">
        <v>917</v>
      </c>
      <c r="G124" s="25">
        <f>F124/E124*100</f>
        <v>72.091194968553467</v>
      </c>
    </row>
    <row r="125" spans="1:7" s="3" customFormat="1" ht="15.75" x14ac:dyDescent="0.25">
      <c r="A125" s="56">
        <v>2</v>
      </c>
      <c r="B125" s="55" t="s">
        <v>103</v>
      </c>
      <c r="C125" s="54" t="s">
        <v>102</v>
      </c>
      <c r="D125" s="53">
        <f>D126</f>
        <v>2020.8</v>
      </c>
      <c r="E125" s="52">
        <f>E126</f>
        <v>2020.8</v>
      </c>
      <c r="F125" s="52">
        <f>F126</f>
        <v>1684</v>
      </c>
      <c r="G125" s="43">
        <f>F125/E125*100</f>
        <v>83.333333333333343</v>
      </c>
    </row>
    <row r="126" spans="1:7" ht="15" x14ac:dyDescent="0.25">
      <c r="A126" s="29"/>
      <c r="B126" s="28" t="s">
        <v>101</v>
      </c>
      <c r="C126" s="27" t="s">
        <v>100</v>
      </c>
      <c r="D126" s="42">
        <v>2020.8</v>
      </c>
      <c r="E126" s="41">
        <v>2020.8</v>
      </c>
      <c r="F126" s="41">
        <v>1684</v>
      </c>
      <c r="G126" s="25">
        <f>F126/E126*100</f>
        <v>83.333333333333343</v>
      </c>
    </row>
    <row r="127" spans="1:7" ht="15" x14ac:dyDescent="0.25">
      <c r="A127" s="29"/>
      <c r="B127" s="28"/>
      <c r="C127" s="30" t="s">
        <v>33</v>
      </c>
      <c r="D127" s="42">
        <v>0</v>
      </c>
      <c r="E127" s="41">
        <v>0</v>
      </c>
      <c r="F127" s="41">
        <v>0</v>
      </c>
      <c r="G127" s="25">
        <v>0</v>
      </c>
    </row>
    <row r="128" spans="1:7" ht="15" x14ac:dyDescent="0.25">
      <c r="A128" s="29"/>
      <c r="B128" s="28"/>
      <c r="C128" s="30" t="s">
        <v>32</v>
      </c>
      <c r="D128" s="42">
        <v>0</v>
      </c>
      <c r="E128" s="41">
        <v>0</v>
      </c>
      <c r="F128" s="41">
        <v>0</v>
      </c>
      <c r="G128" s="25">
        <v>0</v>
      </c>
    </row>
    <row r="129" spans="1:9" ht="15.75" x14ac:dyDescent="0.25">
      <c r="A129" s="56">
        <v>3</v>
      </c>
      <c r="B129" s="55" t="s">
        <v>99</v>
      </c>
      <c r="C129" s="54" t="s">
        <v>98</v>
      </c>
      <c r="D129" s="53">
        <f>D130+D131</f>
        <v>1108.67</v>
      </c>
      <c r="E129" s="52">
        <f>E130+E131</f>
        <v>1118.5</v>
      </c>
      <c r="F129" s="52">
        <f>F130+F131</f>
        <v>770.5</v>
      </c>
      <c r="G129" s="43">
        <f>F129/E129*100</f>
        <v>68.886902101028156</v>
      </c>
    </row>
    <row r="130" spans="1:9" ht="30" x14ac:dyDescent="0.25">
      <c r="A130" s="29"/>
      <c r="B130" s="28" t="s">
        <v>97</v>
      </c>
      <c r="C130" s="27" t="s">
        <v>96</v>
      </c>
      <c r="D130" s="42">
        <v>1108.67</v>
      </c>
      <c r="E130" s="41">
        <v>1108.7</v>
      </c>
      <c r="F130" s="41">
        <v>760.7</v>
      </c>
      <c r="G130" s="25">
        <f>F130/E130*100</f>
        <v>68.611887796518445</v>
      </c>
    </row>
    <row r="131" spans="1:9" ht="18" customHeight="1" x14ac:dyDescent="0.25">
      <c r="A131" s="29"/>
      <c r="B131" s="28" t="s">
        <v>95</v>
      </c>
      <c r="C131" s="27" t="s">
        <v>94</v>
      </c>
      <c r="D131" s="42">
        <v>0</v>
      </c>
      <c r="E131" s="41">
        <v>9.8000000000000007</v>
      </c>
      <c r="F131" s="41">
        <v>9.8000000000000007</v>
      </c>
      <c r="G131" s="25">
        <f>F131/E131*100</f>
        <v>100</v>
      </c>
    </row>
    <row r="132" spans="1:9" ht="15.75" x14ac:dyDescent="0.25">
      <c r="A132" s="56">
        <v>4</v>
      </c>
      <c r="B132" s="55" t="s">
        <v>93</v>
      </c>
      <c r="C132" s="54" t="s">
        <v>92</v>
      </c>
      <c r="D132" s="53">
        <f>D133+D136+D137+D138+D139</f>
        <v>26828.3</v>
      </c>
      <c r="E132" s="52">
        <f>E133+E136+E137+E138+E139</f>
        <v>37557.600000000006</v>
      </c>
      <c r="F132" s="52">
        <f>F133+F136+F137+F138+F139</f>
        <v>27045.299999999996</v>
      </c>
      <c r="G132" s="43">
        <f>F132/E132*100</f>
        <v>72.010192344558732</v>
      </c>
      <c r="I132" s="31"/>
    </row>
    <row r="133" spans="1:9" ht="15" x14ac:dyDescent="0.25">
      <c r="A133" s="29"/>
      <c r="B133" s="28" t="s">
        <v>91</v>
      </c>
      <c r="C133" s="27" t="s">
        <v>90</v>
      </c>
      <c r="D133" s="42">
        <v>3910.7</v>
      </c>
      <c r="E133" s="41">
        <v>3289.9</v>
      </c>
      <c r="F133" s="41">
        <v>2433.6</v>
      </c>
      <c r="G133" s="25">
        <f>F133/E133*100</f>
        <v>73.97185324781907</v>
      </c>
    </row>
    <row r="134" spans="1:9" ht="15" x14ac:dyDescent="0.25">
      <c r="A134" s="29"/>
      <c r="B134" s="28"/>
      <c r="C134" s="30" t="s">
        <v>33</v>
      </c>
      <c r="D134" s="42">
        <v>2161.3000000000002</v>
      </c>
      <c r="E134" s="41">
        <v>2134.6</v>
      </c>
      <c r="F134" s="41">
        <v>1617.5</v>
      </c>
      <c r="G134" s="25">
        <f>F134/E134*100</f>
        <v>75.775320903213711</v>
      </c>
    </row>
    <row r="135" spans="1:9" ht="15" x14ac:dyDescent="0.25">
      <c r="A135" s="29"/>
      <c r="B135" s="28"/>
      <c r="C135" s="30" t="s">
        <v>32</v>
      </c>
      <c r="D135" s="42">
        <v>652.70000000000005</v>
      </c>
      <c r="E135" s="41">
        <v>644.6</v>
      </c>
      <c r="F135" s="41">
        <v>479.1</v>
      </c>
      <c r="G135" s="25">
        <f>F135/E135*100</f>
        <v>74.325162891715792</v>
      </c>
    </row>
    <row r="136" spans="1:9" ht="15" x14ac:dyDescent="0.25">
      <c r="A136" s="29"/>
      <c r="B136" s="28" t="s">
        <v>89</v>
      </c>
      <c r="C136" s="30" t="s">
        <v>88</v>
      </c>
      <c r="D136" s="42">
        <v>0</v>
      </c>
      <c r="E136" s="41">
        <v>0</v>
      </c>
      <c r="F136" s="41">
        <v>0</v>
      </c>
      <c r="G136" s="25">
        <v>0</v>
      </c>
    </row>
    <row r="137" spans="1:9" ht="15" x14ac:dyDescent="0.25">
      <c r="A137" s="29"/>
      <c r="B137" s="28" t="s">
        <v>87</v>
      </c>
      <c r="C137" s="27" t="s">
        <v>86</v>
      </c>
      <c r="D137" s="42">
        <v>19034</v>
      </c>
      <c r="E137" s="41">
        <v>19034</v>
      </c>
      <c r="F137" s="41">
        <v>14212.5</v>
      </c>
      <c r="G137" s="25">
        <f>F137/E137*100</f>
        <v>74.669013344541341</v>
      </c>
    </row>
    <row r="138" spans="1:9" ht="15" x14ac:dyDescent="0.25">
      <c r="A138" s="29"/>
      <c r="B138" s="28" t="s">
        <v>85</v>
      </c>
      <c r="C138" s="27" t="s">
        <v>84</v>
      </c>
      <c r="D138" s="42">
        <v>723.1</v>
      </c>
      <c r="E138" s="41">
        <v>5705.4</v>
      </c>
      <c r="F138" s="41">
        <v>5181.6000000000004</v>
      </c>
      <c r="G138" s="25">
        <f>F138/E138*100</f>
        <v>90.819223893153861</v>
      </c>
    </row>
    <row r="139" spans="1:9" ht="15" customHeight="1" x14ac:dyDescent="0.25">
      <c r="A139" s="29"/>
      <c r="B139" s="28" t="s">
        <v>83</v>
      </c>
      <c r="C139" s="27" t="s">
        <v>82</v>
      </c>
      <c r="D139" s="42">
        <v>3160.5</v>
      </c>
      <c r="E139" s="41">
        <v>9528.2999999999993</v>
      </c>
      <c r="F139" s="41">
        <v>5217.6000000000004</v>
      </c>
      <c r="G139" s="25">
        <f>F139/E139*100</f>
        <v>54.758981140392315</v>
      </c>
    </row>
    <row r="140" spans="1:9" ht="15.75" x14ac:dyDescent="0.25">
      <c r="A140" s="56">
        <v>5</v>
      </c>
      <c r="B140" s="55" t="s">
        <v>81</v>
      </c>
      <c r="C140" s="58" t="s">
        <v>80</v>
      </c>
      <c r="D140" s="53">
        <f>D141+D143+D145+D146</f>
        <v>32634.3</v>
      </c>
      <c r="E140" s="52">
        <f>E141+E143+E145+E146</f>
        <v>48268.5</v>
      </c>
      <c r="F140" s="52">
        <f>F141+F143+F145+F146</f>
        <v>36980.100000000006</v>
      </c>
      <c r="G140" s="43">
        <f>F140/E140*100</f>
        <v>76.613319245470663</v>
      </c>
    </row>
    <row r="141" spans="1:9" ht="15" x14ac:dyDescent="0.25">
      <c r="A141" s="29"/>
      <c r="B141" s="28" t="s">
        <v>79</v>
      </c>
      <c r="C141" s="27" t="s">
        <v>78</v>
      </c>
      <c r="D141" s="42">
        <v>250</v>
      </c>
      <c r="E141" s="41">
        <v>250</v>
      </c>
      <c r="F141" s="41">
        <v>250</v>
      </c>
      <c r="G141" s="25">
        <f>F141/E141*100</f>
        <v>100</v>
      </c>
    </row>
    <row r="142" spans="1:9" ht="15" x14ac:dyDescent="0.25">
      <c r="A142" s="29"/>
      <c r="B142" s="28"/>
      <c r="C142" s="57" t="s">
        <v>77</v>
      </c>
      <c r="D142" s="42">
        <v>250</v>
      </c>
      <c r="E142" s="41">
        <v>250</v>
      </c>
      <c r="F142" s="41">
        <v>250</v>
      </c>
      <c r="G142" s="25">
        <f>F142/E142*100</f>
        <v>100</v>
      </c>
    </row>
    <row r="143" spans="1:9" ht="15" x14ac:dyDescent="0.25">
      <c r="A143" s="29"/>
      <c r="B143" s="28" t="s">
        <v>76</v>
      </c>
      <c r="C143" s="57" t="s">
        <v>75</v>
      </c>
      <c r="D143" s="42">
        <v>27107.599999999999</v>
      </c>
      <c r="E143" s="41">
        <v>33469.199999999997</v>
      </c>
      <c r="F143" s="41">
        <v>26486.9</v>
      </c>
      <c r="G143" s="25">
        <f>F143/E143*100</f>
        <v>79.138132970014226</v>
      </c>
    </row>
    <row r="144" spans="1:9" ht="28.5" customHeight="1" x14ac:dyDescent="0.25">
      <c r="A144" s="29"/>
      <c r="B144" s="28"/>
      <c r="C144" s="57" t="s">
        <v>74</v>
      </c>
      <c r="D144" s="42">
        <v>963</v>
      </c>
      <c r="E144" s="41">
        <v>27817.200000000001</v>
      </c>
      <c r="F144" s="41">
        <v>20965.2</v>
      </c>
      <c r="G144" s="25">
        <f>F144/E144*100</f>
        <v>75.367758077736084</v>
      </c>
    </row>
    <row r="145" spans="1:7" ht="24" customHeight="1" x14ac:dyDescent="0.25">
      <c r="A145" s="29"/>
      <c r="B145" s="28" t="s">
        <v>73</v>
      </c>
      <c r="C145" s="57" t="s">
        <v>72</v>
      </c>
      <c r="D145" s="42">
        <v>500</v>
      </c>
      <c r="E145" s="41">
        <v>2502.5</v>
      </c>
      <c r="F145" s="41">
        <v>500</v>
      </c>
      <c r="G145" s="25">
        <f>F145/E145*100</f>
        <v>19.980019980019982</v>
      </c>
    </row>
    <row r="146" spans="1:7" ht="27" customHeight="1" x14ac:dyDescent="0.25">
      <c r="A146" s="29"/>
      <c r="B146" s="28" t="s">
        <v>71</v>
      </c>
      <c r="C146" s="57" t="s">
        <v>70</v>
      </c>
      <c r="D146" s="42">
        <v>4776.7</v>
      </c>
      <c r="E146" s="41">
        <v>12046.8</v>
      </c>
      <c r="F146" s="41">
        <v>9743.2000000000007</v>
      </c>
      <c r="G146" s="25">
        <f>F146/E146*100</f>
        <v>80.877909486336634</v>
      </c>
    </row>
    <row r="147" spans="1:7" ht="15" x14ac:dyDescent="0.25">
      <c r="A147" s="29"/>
      <c r="B147" s="28"/>
      <c r="C147" s="30" t="s">
        <v>33</v>
      </c>
      <c r="D147" s="42">
        <v>3302</v>
      </c>
      <c r="E147" s="41">
        <v>3504.9</v>
      </c>
      <c r="F147" s="41">
        <v>2578.8000000000002</v>
      </c>
      <c r="G147" s="25">
        <f>F147/E147*100</f>
        <v>73.576992210904734</v>
      </c>
    </row>
    <row r="148" spans="1:7" ht="15" x14ac:dyDescent="0.25">
      <c r="A148" s="29"/>
      <c r="B148" s="28"/>
      <c r="C148" s="30" t="s">
        <v>32</v>
      </c>
      <c r="D148" s="42">
        <v>997</v>
      </c>
      <c r="E148" s="41">
        <v>1018.5</v>
      </c>
      <c r="F148" s="41">
        <v>665.4</v>
      </c>
      <c r="G148" s="25">
        <f>F148/E148*100</f>
        <v>65.331369661266564</v>
      </c>
    </row>
    <row r="149" spans="1:7" ht="15.75" x14ac:dyDescent="0.25">
      <c r="A149" s="56">
        <v>6</v>
      </c>
      <c r="B149" s="55" t="s">
        <v>69</v>
      </c>
      <c r="C149" s="58" t="s">
        <v>68</v>
      </c>
      <c r="D149" s="53">
        <f>D150</f>
        <v>0</v>
      </c>
      <c r="E149" s="52">
        <f>E150</f>
        <v>0</v>
      </c>
      <c r="F149" s="52">
        <f>F150</f>
        <v>0</v>
      </c>
      <c r="G149" s="43">
        <v>0</v>
      </c>
    </row>
    <row r="150" spans="1:7" ht="30" x14ac:dyDescent="0.25">
      <c r="A150" s="29"/>
      <c r="B150" s="28" t="s">
        <v>67</v>
      </c>
      <c r="C150" s="27" t="s">
        <v>66</v>
      </c>
      <c r="D150" s="42">
        <v>0</v>
      </c>
      <c r="E150" s="41">
        <v>0</v>
      </c>
      <c r="F150" s="41">
        <v>0</v>
      </c>
      <c r="G150" s="25">
        <v>0</v>
      </c>
    </row>
    <row r="151" spans="1:7" ht="15.75" x14ac:dyDescent="0.25">
      <c r="A151" s="56">
        <v>7</v>
      </c>
      <c r="B151" s="55" t="s">
        <v>65</v>
      </c>
      <c r="C151" s="59" t="s">
        <v>64</v>
      </c>
      <c r="D151" s="53">
        <f>D152+D157+D162+D163</f>
        <v>445447.3</v>
      </c>
      <c r="E151" s="52">
        <f>E152+E157+E162+E163</f>
        <v>459607.30000000005</v>
      </c>
      <c r="F151" s="52">
        <f>F152+F157+F162+F163</f>
        <v>360800.8</v>
      </c>
      <c r="G151" s="43">
        <f>F151/E151*100</f>
        <v>78.501973315045248</v>
      </c>
    </row>
    <row r="152" spans="1:7" ht="15" x14ac:dyDescent="0.25">
      <c r="A152" s="29"/>
      <c r="B152" s="28" t="s">
        <v>63</v>
      </c>
      <c r="C152" s="27" t="s">
        <v>62</v>
      </c>
      <c r="D152" s="42">
        <v>93120</v>
      </c>
      <c r="E152" s="41">
        <v>124580.7</v>
      </c>
      <c r="F152" s="41">
        <v>85111.5</v>
      </c>
      <c r="G152" s="25">
        <f>F152/E152*100</f>
        <v>68.318367130703223</v>
      </c>
    </row>
    <row r="153" spans="1:7" ht="15" x14ac:dyDescent="0.25">
      <c r="A153" s="29"/>
      <c r="B153" s="28"/>
      <c r="C153" s="30" t="s">
        <v>33</v>
      </c>
      <c r="D153" s="42">
        <v>0</v>
      </c>
      <c r="E153" s="41">
        <v>0</v>
      </c>
      <c r="F153" s="41">
        <v>0</v>
      </c>
      <c r="G153" s="25">
        <v>0</v>
      </c>
    </row>
    <row r="154" spans="1:7" ht="15" x14ac:dyDescent="0.25">
      <c r="A154" s="29"/>
      <c r="B154" s="28"/>
      <c r="C154" s="30" t="s">
        <v>32</v>
      </c>
      <c r="D154" s="42">
        <v>0</v>
      </c>
      <c r="E154" s="41">
        <v>0</v>
      </c>
      <c r="F154" s="41">
        <v>0</v>
      </c>
      <c r="G154" s="25">
        <v>0</v>
      </c>
    </row>
    <row r="155" spans="1:7" ht="13.5" customHeight="1" x14ac:dyDescent="0.25">
      <c r="A155" s="29"/>
      <c r="B155" s="35"/>
      <c r="C155" s="30" t="s">
        <v>31</v>
      </c>
      <c r="D155" s="42">
        <v>0</v>
      </c>
      <c r="E155" s="41">
        <v>0</v>
      </c>
      <c r="F155" s="41">
        <v>0</v>
      </c>
      <c r="G155" s="25">
        <v>0</v>
      </c>
    </row>
    <row r="156" spans="1:7" ht="15" x14ac:dyDescent="0.25">
      <c r="A156" s="29"/>
      <c r="B156" s="28"/>
      <c r="C156" s="30" t="s">
        <v>30</v>
      </c>
      <c r="D156" s="42">
        <v>0</v>
      </c>
      <c r="E156" s="41">
        <v>0</v>
      </c>
      <c r="F156" s="41">
        <v>0</v>
      </c>
      <c r="G156" s="25">
        <v>0</v>
      </c>
    </row>
    <row r="157" spans="1:7" ht="15" x14ac:dyDescent="0.25">
      <c r="A157" s="29"/>
      <c r="B157" s="28" t="s">
        <v>61</v>
      </c>
      <c r="C157" s="30" t="s">
        <v>60</v>
      </c>
      <c r="D157" s="42">
        <v>328391.3</v>
      </c>
      <c r="E157" s="41">
        <v>309938.2</v>
      </c>
      <c r="F157" s="41">
        <v>255577.3</v>
      </c>
      <c r="G157" s="25">
        <f>F157/E157*100</f>
        <v>82.460729267963742</v>
      </c>
    </row>
    <row r="158" spans="1:7" ht="15" x14ac:dyDescent="0.25">
      <c r="A158" s="29"/>
      <c r="B158" s="28"/>
      <c r="C158" s="30" t="s">
        <v>33</v>
      </c>
      <c r="D158" s="42">
        <v>0</v>
      </c>
      <c r="E158" s="41">
        <v>0</v>
      </c>
      <c r="F158" s="41">
        <v>0</v>
      </c>
      <c r="G158" s="25">
        <v>0</v>
      </c>
    </row>
    <row r="159" spans="1:7" ht="15" x14ac:dyDescent="0.25">
      <c r="A159" s="29"/>
      <c r="B159" s="28"/>
      <c r="C159" s="30" t="s">
        <v>32</v>
      </c>
      <c r="D159" s="42">
        <v>0</v>
      </c>
      <c r="E159" s="41">
        <v>0</v>
      </c>
      <c r="F159" s="41">
        <v>0</v>
      </c>
      <c r="G159" s="25">
        <v>0</v>
      </c>
    </row>
    <row r="160" spans="1:7" ht="15" x14ac:dyDescent="0.25">
      <c r="A160" s="29"/>
      <c r="B160" s="28"/>
      <c r="C160" s="30" t="s">
        <v>31</v>
      </c>
      <c r="D160" s="42">
        <v>0</v>
      </c>
      <c r="E160" s="41">
        <v>0</v>
      </c>
      <c r="F160" s="41">
        <v>0</v>
      </c>
      <c r="G160" s="25">
        <v>0</v>
      </c>
    </row>
    <row r="161" spans="1:7" ht="15" x14ac:dyDescent="0.25">
      <c r="A161" s="29"/>
      <c r="B161" s="28"/>
      <c r="C161" s="30" t="s">
        <v>30</v>
      </c>
      <c r="D161" s="42">
        <v>0</v>
      </c>
      <c r="E161" s="41">
        <v>0</v>
      </c>
      <c r="F161" s="41">
        <v>0</v>
      </c>
      <c r="G161" s="25">
        <v>0</v>
      </c>
    </row>
    <row r="162" spans="1:7" ht="15" x14ac:dyDescent="0.25">
      <c r="A162" s="29"/>
      <c r="B162" s="28" t="s">
        <v>59</v>
      </c>
      <c r="C162" s="27" t="s">
        <v>58</v>
      </c>
      <c r="D162" s="42">
        <v>2662.3</v>
      </c>
      <c r="E162" s="41">
        <v>3978.9</v>
      </c>
      <c r="F162" s="41">
        <v>3669.4</v>
      </c>
      <c r="G162" s="25">
        <f>F162/E162*100</f>
        <v>92.221468244992337</v>
      </c>
    </row>
    <row r="163" spans="1:7" ht="15" x14ac:dyDescent="0.25">
      <c r="A163" s="29"/>
      <c r="B163" s="28" t="s">
        <v>57</v>
      </c>
      <c r="C163" s="27" t="s">
        <v>56</v>
      </c>
      <c r="D163" s="42">
        <v>21273.7</v>
      </c>
      <c r="E163" s="41">
        <v>21109.5</v>
      </c>
      <c r="F163" s="41">
        <v>16442.599999999999</v>
      </c>
      <c r="G163" s="25">
        <f>F163/E163*100</f>
        <v>77.891944385229394</v>
      </c>
    </row>
    <row r="164" spans="1:7" ht="15" x14ac:dyDescent="0.25">
      <c r="A164" s="29"/>
      <c r="B164" s="28"/>
      <c r="C164" s="30" t="s">
        <v>33</v>
      </c>
      <c r="D164" s="42">
        <v>3172.5</v>
      </c>
      <c r="E164" s="41">
        <v>3137</v>
      </c>
      <c r="F164" s="41">
        <v>2419.6</v>
      </c>
      <c r="G164" s="25">
        <f>F164/E164*100</f>
        <v>77.131016895122727</v>
      </c>
    </row>
    <row r="165" spans="1:7" ht="15" x14ac:dyDescent="0.25">
      <c r="A165" s="29"/>
      <c r="B165" s="28"/>
      <c r="C165" s="30" t="s">
        <v>32</v>
      </c>
      <c r="D165" s="42">
        <v>958.1</v>
      </c>
      <c r="E165" s="41">
        <v>921.7</v>
      </c>
      <c r="F165" s="41">
        <v>675.1</v>
      </c>
      <c r="G165" s="25">
        <f>F165/E165*100</f>
        <v>73.245090593468589</v>
      </c>
    </row>
    <row r="166" spans="1:7" ht="15" x14ac:dyDescent="0.25">
      <c r="A166" s="29"/>
      <c r="B166" s="28"/>
      <c r="C166" s="30" t="s">
        <v>30</v>
      </c>
      <c r="D166" s="42">
        <v>320.8</v>
      </c>
      <c r="E166" s="41">
        <v>360.7</v>
      </c>
      <c r="F166" s="41">
        <v>214</v>
      </c>
      <c r="G166" s="25">
        <f>F166/E166*100</f>
        <v>59.329082339894654</v>
      </c>
    </row>
    <row r="167" spans="1:7" ht="33.75" customHeight="1" x14ac:dyDescent="0.25">
      <c r="A167" s="56">
        <v>8</v>
      </c>
      <c r="B167" s="55" t="s">
        <v>55</v>
      </c>
      <c r="C167" s="59" t="s">
        <v>54</v>
      </c>
      <c r="D167" s="53">
        <f>D168+D173</f>
        <v>14720.900000000001</v>
      </c>
      <c r="E167" s="52">
        <f>E168+E173</f>
        <v>17728.5</v>
      </c>
      <c r="F167" s="52">
        <f>F168+F173</f>
        <v>13638.2</v>
      </c>
      <c r="G167" s="43">
        <f>F167/E167*100</f>
        <v>76.928110105197845</v>
      </c>
    </row>
    <row r="168" spans="1:7" ht="15" x14ac:dyDescent="0.25">
      <c r="A168" s="29"/>
      <c r="B168" s="28" t="s">
        <v>53</v>
      </c>
      <c r="C168" s="30" t="s">
        <v>52</v>
      </c>
      <c r="D168" s="42">
        <v>12104.1</v>
      </c>
      <c r="E168" s="41">
        <v>15038.4</v>
      </c>
      <c r="F168" s="41">
        <v>11631.1</v>
      </c>
      <c r="G168" s="25">
        <f>F168/E168*100</f>
        <v>77.342669432918399</v>
      </c>
    </row>
    <row r="169" spans="1:7" ht="15" x14ac:dyDescent="0.25">
      <c r="A169" s="29"/>
      <c r="B169" s="28"/>
      <c r="C169" s="30" t="s">
        <v>33</v>
      </c>
      <c r="D169" s="42">
        <v>0</v>
      </c>
      <c r="E169" s="41">
        <v>0</v>
      </c>
      <c r="F169" s="41">
        <v>0</v>
      </c>
      <c r="G169" s="25">
        <v>0</v>
      </c>
    </row>
    <row r="170" spans="1:7" ht="15" x14ac:dyDescent="0.25">
      <c r="A170" s="29"/>
      <c r="B170" s="28"/>
      <c r="C170" s="30" t="s">
        <v>32</v>
      </c>
      <c r="D170" s="42">
        <v>0</v>
      </c>
      <c r="E170" s="41">
        <v>0</v>
      </c>
      <c r="F170" s="41">
        <v>0</v>
      </c>
      <c r="G170" s="25">
        <v>0</v>
      </c>
    </row>
    <row r="171" spans="1:7" ht="15" x14ac:dyDescent="0.25">
      <c r="A171" s="29"/>
      <c r="B171" s="28"/>
      <c r="C171" s="30" t="s">
        <v>31</v>
      </c>
      <c r="D171" s="42">
        <v>0</v>
      </c>
      <c r="E171" s="41">
        <v>0</v>
      </c>
      <c r="F171" s="41">
        <v>0</v>
      </c>
      <c r="G171" s="25">
        <v>0</v>
      </c>
    </row>
    <row r="172" spans="1:7" ht="15" x14ac:dyDescent="0.25">
      <c r="A172" s="29"/>
      <c r="B172" s="28"/>
      <c r="C172" s="30" t="s">
        <v>30</v>
      </c>
      <c r="D172" s="42">
        <v>0</v>
      </c>
      <c r="E172" s="41">
        <v>0</v>
      </c>
      <c r="F172" s="41">
        <v>0</v>
      </c>
      <c r="G172" s="25">
        <v>0</v>
      </c>
    </row>
    <row r="173" spans="1:7" ht="15" x14ac:dyDescent="0.25">
      <c r="A173" s="29"/>
      <c r="B173" s="28" t="s">
        <v>51</v>
      </c>
      <c r="C173" s="30" t="s">
        <v>50</v>
      </c>
      <c r="D173" s="42">
        <v>2616.8000000000002</v>
      </c>
      <c r="E173" s="41">
        <v>2690.1</v>
      </c>
      <c r="F173" s="41">
        <v>2007.1</v>
      </c>
      <c r="G173" s="25">
        <f>F173/E173*100</f>
        <v>74.61060927103081</v>
      </c>
    </row>
    <row r="174" spans="1:7" ht="15" x14ac:dyDescent="0.25">
      <c r="A174" s="29"/>
      <c r="B174" s="28"/>
      <c r="C174" s="30" t="s">
        <v>33</v>
      </c>
      <c r="D174" s="42">
        <v>1756.8</v>
      </c>
      <c r="E174" s="41">
        <v>1756.8</v>
      </c>
      <c r="F174" s="41">
        <v>1297.0999999999999</v>
      </c>
      <c r="G174" s="25">
        <f>F174/E174*100</f>
        <v>73.83310564663023</v>
      </c>
    </row>
    <row r="175" spans="1:7" ht="15" x14ac:dyDescent="0.25">
      <c r="A175" s="29"/>
      <c r="B175" s="28"/>
      <c r="C175" s="30" t="s">
        <v>32</v>
      </c>
      <c r="D175" s="42">
        <v>530.6</v>
      </c>
      <c r="E175" s="41">
        <v>530.6</v>
      </c>
      <c r="F175" s="41">
        <v>381.8</v>
      </c>
      <c r="G175" s="25">
        <f>F175/E175*100</f>
        <v>71.956275914059546</v>
      </c>
    </row>
    <row r="176" spans="1:7" ht="15" x14ac:dyDescent="0.25">
      <c r="A176" s="29"/>
      <c r="B176" s="28"/>
      <c r="C176" s="30" t="s">
        <v>31</v>
      </c>
      <c r="D176" s="42">
        <v>0</v>
      </c>
      <c r="E176" s="41">
        <v>0</v>
      </c>
      <c r="F176" s="41">
        <v>0</v>
      </c>
      <c r="G176" s="25">
        <v>0</v>
      </c>
    </row>
    <row r="177" spans="1:7" ht="15.75" x14ac:dyDescent="0.25">
      <c r="A177" s="56">
        <v>9</v>
      </c>
      <c r="B177" s="55" t="s">
        <v>49</v>
      </c>
      <c r="C177" s="58" t="s">
        <v>48</v>
      </c>
      <c r="D177" s="53">
        <f>D178+D183+D188+D193</f>
        <v>40</v>
      </c>
      <c r="E177" s="52">
        <f>E178+E183+E188+E193</f>
        <v>542.1</v>
      </c>
      <c r="F177" s="52">
        <f>F178+F183+F188+F193</f>
        <v>407</v>
      </c>
      <c r="G177" s="52">
        <v>0</v>
      </c>
    </row>
    <row r="178" spans="1:7" ht="15" x14ac:dyDescent="0.25">
      <c r="A178" s="29"/>
      <c r="B178" s="28" t="s">
        <v>47</v>
      </c>
      <c r="C178" s="57" t="s">
        <v>46</v>
      </c>
      <c r="D178" s="42">
        <v>0</v>
      </c>
      <c r="E178" s="41">
        <v>0</v>
      </c>
      <c r="F178" s="41">
        <v>0</v>
      </c>
      <c r="G178" s="25">
        <v>0</v>
      </c>
    </row>
    <row r="179" spans="1:7" ht="15" x14ac:dyDescent="0.25">
      <c r="A179" s="29"/>
      <c r="B179" s="28"/>
      <c r="C179" s="30" t="s">
        <v>33</v>
      </c>
      <c r="D179" s="42">
        <v>0</v>
      </c>
      <c r="E179" s="41">
        <v>0</v>
      </c>
      <c r="F179" s="41">
        <v>0</v>
      </c>
      <c r="G179" s="25">
        <v>0</v>
      </c>
    </row>
    <row r="180" spans="1:7" ht="15" x14ac:dyDescent="0.25">
      <c r="A180" s="29"/>
      <c r="B180" s="28"/>
      <c r="C180" s="30" t="s">
        <v>32</v>
      </c>
      <c r="D180" s="42">
        <v>0</v>
      </c>
      <c r="E180" s="41">
        <v>0</v>
      </c>
      <c r="F180" s="41">
        <v>0</v>
      </c>
      <c r="G180" s="25">
        <v>0</v>
      </c>
    </row>
    <row r="181" spans="1:7" ht="15" x14ac:dyDescent="0.25">
      <c r="A181" s="29"/>
      <c r="B181" s="28"/>
      <c r="C181" s="30" t="s">
        <v>31</v>
      </c>
      <c r="D181" s="42">
        <v>0</v>
      </c>
      <c r="E181" s="41">
        <v>0</v>
      </c>
      <c r="F181" s="41">
        <v>0</v>
      </c>
      <c r="G181" s="25">
        <v>0</v>
      </c>
    </row>
    <row r="182" spans="1:7" ht="15.75" customHeight="1" x14ac:dyDescent="0.25">
      <c r="A182" s="29"/>
      <c r="B182" s="28"/>
      <c r="C182" s="30" t="s">
        <v>30</v>
      </c>
      <c r="D182" s="42">
        <v>0</v>
      </c>
      <c r="E182" s="41">
        <v>0</v>
      </c>
      <c r="F182" s="41">
        <v>0</v>
      </c>
      <c r="G182" s="25">
        <v>0</v>
      </c>
    </row>
    <row r="183" spans="1:7" ht="17.25" customHeight="1" x14ac:dyDescent="0.25">
      <c r="A183" s="29"/>
      <c r="B183" s="28" t="s">
        <v>45</v>
      </c>
      <c r="C183" s="57" t="s">
        <v>44</v>
      </c>
      <c r="D183" s="42">
        <v>0</v>
      </c>
      <c r="E183" s="41">
        <v>0</v>
      </c>
      <c r="F183" s="41">
        <v>0</v>
      </c>
      <c r="G183" s="25">
        <v>0</v>
      </c>
    </row>
    <row r="184" spans="1:7" ht="15.75" customHeight="1" x14ac:dyDescent="0.25">
      <c r="A184" s="29"/>
      <c r="B184" s="28"/>
      <c r="C184" s="30" t="s">
        <v>33</v>
      </c>
      <c r="D184" s="42">
        <v>0</v>
      </c>
      <c r="E184" s="41">
        <v>0</v>
      </c>
      <c r="F184" s="41">
        <v>0</v>
      </c>
      <c r="G184" s="25">
        <v>0</v>
      </c>
    </row>
    <row r="185" spans="1:7" ht="17.25" customHeight="1" x14ac:dyDescent="0.25">
      <c r="A185" s="29"/>
      <c r="B185" s="28"/>
      <c r="C185" s="30" t="s">
        <v>32</v>
      </c>
      <c r="D185" s="42">
        <v>0</v>
      </c>
      <c r="E185" s="41">
        <v>0</v>
      </c>
      <c r="F185" s="41">
        <v>0</v>
      </c>
      <c r="G185" s="25">
        <v>0</v>
      </c>
    </row>
    <row r="186" spans="1:7" ht="15" x14ac:dyDescent="0.25">
      <c r="A186" s="29"/>
      <c r="B186" s="28"/>
      <c r="C186" s="30" t="s">
        <v>31</v>
      </c>
      <c r="D186" s="42">
        <v>0</v>
      </c>
      <c r="E186" s="41">
        <v>0</v>
      </c>
      <c r="F186" s="41">
        <v>0</v>
      </c>
      <c r="G186" s="25">
        <v>0</v>
      </c>
    </row>
    <row r="187" spans="1:7" ht="15" x14ac:dyDescent="0.25">
      <c r="A187" s="29"/>
      <c r="B187" s="28"/>
      <c r="C187" s="30" t="s">
        <v>30</v>
      </c>
      <c r="D187" s="42">
        <v>0</v>
      </c>
      <c r="E187" s="41">
        <v>0</v>
      </c>
      <c r="F187" s="41">
        <v>0</v>
      </c>
      <c r="G187" s="25">
        <v>0</v>
      </c>
    </row>
    <row r="188" spans="1:7" ht="15" x14ac:dyDescent="0.25">
      <c r="A188" s="29"/>
      <c r="B188" s="28" t="s">
        <v>43</v>
      </c>
      <c r="C188" s="30" t="s">
        <v>42</v>
      </c>
      <c r="D188" s="42">
        <v>0</v>
      </c>
      <c r="E188" s="41">
        <v>0</v>
      </c>
      <c r="F188" s="41">
        <v>0</v>
      </c>
      <c r="G188" s="25">
        <v>0</v>
      </c>
    </row>
    <row r="189" spans="1:7" ht="15" x14ac:dyDescent="0.25">
      <c r="A189" s="29"/>
      <c r="B189" s="28"/>
      <c r="C189" s="30" t="s">
        <v>33</v>
      </c>
      <c r="D189" s="42">
        <v>0</v>
      </c>
      <c r="E189" s="41">
        <v>0</v>
      </c>
      <c r="F189" s="41">
        <v>0</v>
      </c>
      <c r="G189" s="25">
        <v>0</v>
      </c>
    </row>
    <row r="190" spans="1:7" ht="15" x14ac:dyDescent="0.25">
      <c r="A190" s="29"/>
      <c r="B190" s="28"/>
      <c r="C190" s="30" t="s">
        <v>32</v>
      </c>
      <c r="D190" s="42">
        <v>0</v>
      </c>
      <c r="E190" s="41">
        <v>0</v>
      </c>
      <c r="F190" s="41">
        <v>0</v>
      </c>
      <c r="G190" s="25">
        <v>0</v>
      </c>
    </row>
    <row r="191" spans="1:7" ht="15" x14ac:dyDescent="0.25">
      <c r="A191" s="29"/>
      <c r="B191" s="28"/>
      <c r="C191" s="30" t="s">
        <v>31</v>
      </c>
      <c r="D191" s="42">
        <v>0</v>
      </c>
      <c r="E191" s="41">
        <v>0</v>
      </c>
      <c r="F191" s="41">
        <v>0</v>
      </c>
      <c r="G191" s="25">
        <v>0</v>
      </c>
    </row>
    <row r="192" spans="1:7" ht="15" x14ac:dyDescent="0.25">
      <c r="A192" s="29"/>
      <c r="B192" s="28"/>
      <c r="C192" s="30" t="s">
        <v>30</v>
      </c>
      <c r="D192" s="42">
        <v>0</v>
      </c>
      <c r="E192" s="41">
        <v>0</v>
      </c>
      <c r="F192" s="41">
        <v>0</v>
      </c>
      <c r="G192" s="25">
        <v>0</v>
      </c>
    </row>
    <row r="193" spans="1:7" ht="15" x14ac:dyDescent="0.25">
      <c r="A193" s="29"/>
      <c r="B193" s="28" t="s">
        <v>41</v>
      </c>
      <c r="C193" s="27" t="s">
        <v>40</v>
      </c>
      <c r="D193" s="42">
        <v>40</v>
      </c>
      <c r="E193" s="41">
        <v>542.1</v>
      </c>
      <c r="F193" s="41">
        <v>407</v>
      </c>
      <c r="G193" s="25">
        <f>F193/E193*100</f>
        <v>75.078398819406004</v>
      </c>
    </row>
    <row r="194" spans="1:7" ht="15" x14ac:dyDescent="0.25">
      <c r="A194" s="29"/>
      <c r="B194" s="28"/>
      <c r="C194" s="30" t="s">
        <v>33</v>
      </c>
      <c r="D194" s="42">
        <v>0</v>
      </c>
      <c r="E194" s="41">
        <v>499.1</v>
      </c>
      <c r="F194" s="41">
        <v>406.4</v>
      </c>
      <c r="G194" s="25">
        <f>F194/E194*100</f>
        <v>81.426567822079733</v>
      </c>
    </row>
    <row r="195" spans="1:7" ht="15" x14ac:dyDescent="0.25">
      <c r="A195" s="29"/>
      <c r="B195" s="28"/>
      <c r="C195" s="30" t="s">
        <v>32</v>
      </c>
      <c r="D195" s="42">
        <v>0</v>
      </c>
      <c r="E195" s="41">
        <v>0.5</v>
      </c>
      <c r="F195" s="41">
        <v>0.2</v>
      </c>
      <c r="G195" s="25">
        <f>F195/E195*100</f>
        <v>40</v>
      </c>
    </row>
    <row r="196" spans="1:7" ht="15" x14ac:dyDescent="0.25">
      <c r="A196" s="29"/>
      <c r="B196" s="28"/>
      <c r="C196" s="30" t="s">
        <v>30</v>
      </c>
      <c r="D196" s="42">
        <v>0</v>
      </c>
      <c r="E196" s="41">
        <v>0</v>
      </c>
      <c r="F196" s="41">
        <v>0</v>
      </c>
      <c r="G196" s="25">
        <v>0</v>
      </c>
    </row>
    <row r="197" spans="1:7" ht="15.75" x14ac:dyDescent="0.25">
      <c r="A197" s="56">
        <v>10</v>
      </c>
      <c r="B197" s="55">
        <v>1000</v>
      </c>
      <c r="C197" s="54" t="s">
        <v>39</v>
      </c>
      <c r="D197" s="53">
        <f>D198+D199+D204+D206+D205</f>
        <v>137181.5</v>
      </c>
      <c r="E197" s="52">
        <f>E198+E199+E204+E206+E205</f>
        <v>150988.6</v>
      </c>
      <c r="F197" s="52">
        <f>F198+F199+F204+F206+F205</f>
        <v>125141.2</v>
      </c>
      <c r="G197" s="43">
        <f>F197/E197*100</f>
        <v>82.881224145399045</v>
      </c>
    </row>
    <row r="198" spans="1:7" ht="15" x14ac:dyDescent="0.25">
      <c r="A198" s="29"/>
      <c r="B198" s="28">
        <v>1001</v>
      </c>
      <c r="C198" s="30" t="s">
        <v>38</v>
      </c>
      <c r="D198" s="42">
        <v>1184.7</v>
      </c>
      <c r="E198" s="41">
        <v>593.29999999999995</v>
      </c>
      <c r="F198" s="41">
        <v>498</v>
      </c>
      <c r="G198" s="25">
        <f>F198/E198*100</f>
        <v>83.937299848306097</v>
      </c>
    </row>
    <row r="199" spans="1:7" ht="15" x14ac:dyDescent="0.25">
      <c r="A199" s="29"/>
      <c r="B199" s="28">
        <v>1002</v>
      </c>
      <c r="C199" s="30" t="s">
        <v>37</v>
      </c>
      <c r="D199" s="42">
        <v>15307.7</v>
      </c>
      <c r="E199" s="41">
        <v>15241.3</v>
      </c>
      <c r="F199" s="41">
        <v>13600</v>
      </c>
      <c r="G199" s="25">
        <f>F199/E199*100</f>
        <v>89.231233556192706</v>
      </c>
    </row>
    <row r="200" spans="1:7" ht="15" x14ac:dyDescent="0.25">
      <c r="A200" s="29"/>
      <c r="B200" s="28"/>
      <c r="C200" s="30" t="s">
        <v>33</v>
      </c>
      <c r="D200" s="42">
        <v>0</v>
      </c>
      <c r="E200" s="41">
        <v>0</v>
      </c>
      <c r="F200" s="41">
        <v>0</v>
      </c>
      <c r="G200" s="25">
        <v>0</v>
      </c>
    </row>
    <row r="201" spans="1:7" ht="15" x14ac:dyDescent="0.25">
      <c r="A201" s="29"/>
      <c r="B201" s="28"/>
      <c r="C201" s="30" t="s">
        <v>32</v>
      </c>
      <c r="D201" s="42">
        <v>0</v>
      </c>
      <c r="E201" s="41">
        <v>0</v>
      </c>
      <c r="F201" s="41">
        <v>0</v>
      </c>
      <c r="G201" s="25">
        <v>0</v>
      </c>
    </row>
    <row r="202" spans="1:7" ht="15" x14ac:dyDescent="0.25">
      <c r="A202" s="29"/>
      <c r="B202" s="28"/>
      <c r="C202" s="30" t="s">
        <v>31</v>
      </c>
      <c r="D202" s="42">
        <v>0</v>
      </c>
      <c r="E202" s="41">
        <v>0</v>
      </c>
      <c r="F202" s="41">
        <v>0</v>
      </c>
      <c r="G202" s="25">
        <v>0</v>
      </c>
    </row>
    <row r="203" spans="1:7" ht="15" x14ac:dyDescent="0.25">
      <c r="A203" s="29"/>
      <c r="B203" s="28"/>
      <c r="C203" s="30" t="s">
        <v>30</v>
      </c>
      <c r="D203" s="42">
        <v>0</v>
      </c>
      <c r="E203" s="41">
        <v>0</v>
      </c>
      <c r="F203" s="41">
        <v>0</v>
      </c>
      <c r="G203" s="25">
        <v>0</v>
      </c>
    </row>
    <row r="204" spans="1:7" ht="15" x14ac:dyDescent="0.25">
      <c r="A204" s="29"/>
      <c r="B204" s="28">
        <v>1003</v>
      </c>
      <c r="C204" s="30" t="s">
        <v>36</v>
      </c>
      <c r="D204" s="42">
        <v>103809.8</v>
      </c>
      <c r="E204" s="41">
        <v>120417.8</v>
      </c>
      <c r="F204" s="41">
        <v>101101.7</v>
      </c>
      <c r="G204" s="25">
        <f>F204/E204*100</f>
        <v>83.959099070071034</v>
      </c>
    </row>
    <row r="205" spans="1:7" ht="15" x14ac:dyDescent="0.25">
      <c r="A205" s="29"/>
      <c r="B205" s="28">
        <v>1004</v>
      </c>
      <c r="C205" s="30" t="s">
        <v>35</v>
      </c>
      <c r="D205" s="42">
        <v>7992</v>
      </c>
      <c r="E205" s="41">
        <v>5374.6</v>
      </c>
      <c r="F205" s="41">
        <v>3449.9</v>
      </c>
      <c r="G205" s="25">
        <f>F205/E205*100</f>
        <v>64.188962899564615</v>
      </c>
    </row>
    <row r="206" spans="1:7" ht="17.25" customHeight="1" x14ac:dyDescent="0.25">
      <c r="A206" s="29"/>
      <c r="B206" s="28">
        <v>1006</v>
      </c>
      <c r="C206" s="27" t="s">
        <v>34</v>
      </c>
      <c r="D206" s="42">
        <v>8887.2999999999993</v>
      </c>
      <c r="E206" s="41">
        <v>9361.6</v>
      </c>
      <c r="F206" s="41">
        <v>6491.6</v>
      </c>
      <c r="G206" s="25">
        <f>F206/E206*100</f>
        <v>69.342847376516829</v>
      </c>
    </row>
    <row r="207" spans="1:7" ht="21" customHeight="1" x14ac:dyDescent="0.25">
      <c r="A207" s="29"/>
      <c r="B207" s="28"/>
      <c r="C207" s="30" t="s">
        <v>33</v>
      </c>
      <c r="D207" s="42">
        <v>5701.6</v>
      </c>
      <c r="E207" s="41">
        <v>5669.7</v>
      </c>
      <c r="F207" s="41">
        <v>4443.1000000000004</v>
      </c>
      <c r="G207" s="25">
        <f>F207/E207*100</f>
        <v>78.365698361465348</v>
      </c>
    </row>
    <row r="208" spans="1:7" ht="15" x14ac:dyDescent="0.25">
      <c r="A208" s="29"/>
      <c r="B208" s="28"/>
      <c r="C208" s="30" t="s">
        <v>32</v>
      </c>
      <c r="D208" s="42">
        <v>1721.9</v>
      </c>
      <c r="E208" s="41">
        <v>1712.2</v>
      </c>
      <c r="F208" s="41">
        <v>1224.5999999999999</v>
      </c>
      <c r="G208" s="25">
        <f>F208/E208*100</f>
        <v>71.522018455787872</v>
      </c>
    </row>
    <row r="209" spans="1:9" ht="15" x14ac:dyDescent="0.25">
      <c r="A209" s="29"/>
      <c r="B209" s="28"/>
      <c r="C209" s="30" t="s">
        <v>31</v>
      </c>
      <c r="D209" s="42">
        <v>163.69999999999999</v>
      </c>
      <c r="E209" s="41">
        <v>163.69999999999999</v>
      </c>
      <c r="F209" s="41">
        <v>113.7</v>
      </c>
      <c r="G209" s="25">
        <f>F209/E209*100</f>
        <v>69.456322541233973</v>
      </c>
    </row>
    <row r="210" spans="1:9" ht="15" x14ac:dyDescent="0.25">
      <c r="A210" s="29"/>
      <c r="B210" s="28"/>
      <c r="C210" s="30" t="s">
        <v>30</v>
      </c>
      <c r="D210" s="42">
        <v>440.1</v>
      </c>
      <c r="E210" s="41">
        <v>439.8</v>
      </c>
      <c r="F210" s="41">
        <v>166.8</v>
      </c>
      <c r="G210" s="25">
        <f>F210/E210*100</f>
        <v>37.926330150068218</v>
      </c>
    </row>
    <row r="211" spans="1:9" ht="15.75" x14ac:dyDescent="0.25">
      <c r="A211" s="56">
        <v>11</v>
      </c>
      <c r="B211" s="55">
        <v>1100</v>
      </c>
      <c r="C211" s="54" t="s">
        <v>29</v>
      </c>
      <c r="D211" s="53">
        <f>D212</f>
        <v>368.6</v>
      </c>
      <c r="E211" s="52">
        <f>E212</f>
        <v>2311</v>
      </c>
      <c r="F211" s="52">
        <f>F212</f>
        <v>2038.9</v>
      </c>
      <c r="G211" s="51">
        <f>F211/E211*100</f>
        <v>88.225876244050198</v>
      </c>
    </row>
    <row r="212" spans="1:9" ht="15" x14ac:dyDescent="0.25">
      <c r="A212" s="29"/>
      <c r="B212" s="28">
        <v>1102</v>
      </c>
      <c r="C212" s="27" t="s">
        <v>28</v>
      </c>
      <c r="D212" s="42">
        <v>368.6</v>
      </c>
      <c r="E212" s="41">
        <v>2311</v>
      </c>
      <c r="F212" s="41">
        <v>2038.9</v>
      </c>
      <c r="G212" s="25">
        <f>F212/E212*100</f>
        <v>88.225876244050198</v>
      </c>
    </row>
    <row r="213" spans="1:9" ht="19.5" customHeight="1" x14ac:dyDescent="0.2">
      <c r="A213" s="47">
        <v>12</v>
      </c>
      <c r="B213" s="50" t="s">
        <v>27</v>
      </c>
      <c r="C213" s="45" t="s">
        <v>26</v>
      </c>
      <c r="D213" s="44">
        <f>SUM(D214)</f>
        <v>0</v>
      </c>
      <c r="E213" s="43">
        <f>E214</f>
        <v>0</v>
      </c>
      <c r="F213" s="43">
        <f>F214</f>
        <v>0</v>
      </c>
      <c r="G213" s="43">
        <v>0</v>
      </c>
    </row>
    <row r="214" spans="1:9" ht="15" x14ac:dyDescent="0.25">
      <c r="A214" s="49"/>
      <c r="B214" s="48" t="s">
        <v>25</v>
      </c>
      <c r="C214" s="27" t="s">
        <v>24</v>
      </c>
      <c r="D214" s="42">
        <v>0</v>
      </c>
      <c r="E214" s="41">
        <v>0</v>
      </c>
      <c r="F214" s="41">
        <v>0</v>
      </c>
      <c r="G214" s="25">
        <v>0</v>
      </c>
    </row>
    <row r="215" spans="1:9" ht="30.75" customHeight="1" x14ac:dyDescent="0.2">
      <c r="A215" s="47">
        <v>13</v>
      </c>
      <c r="B215" s="46">
        <v>1400</v>
      </c>
      <c r="C215" s="45" t="s">
        <v>23</v>
      </c>
      <c r="D215" s="44">
        <f>D216+D217</f>
        <v>75331.199999999997</v>
      </c>
      <c r="E215" s="43">
        <f>E216+E217</f>
        <v>84736.6</v>
      </c>
      <c r="F215" s="43">
        <f>F216+F217</f>
        <v>68688.800000000003</v>
      </c>
      <c r="G215" s="43">
        <f>F215/E215*100</f>
        <v>81.061548374610254</v>
      </c>
    </row>
    <row r="216" spans="1:9" ht="15" x14ac:dyDescent="0.25">
      <c r="A216" s="29"/>
      <c r="B216" s="28" t="s">
        <v>22</v>
      </c>
      <c r="C216" s="30" t="s">
        <v>21</v>
      </c>
      <c r="D216" s="42">
        <v>48984.9</v>
      </c>
      <c r="E216" s="41">
        <v>48984.9</v>
      </c>
      <c r="F216" s="41">
        <v>45687.4</v>
      </c>
      <c r="G216" s="25">
        <f>F216/E216*100</f>
        <v>93.268333711000736</v>
      </c>
    </row>
    <row r="217" spans="1:9" ht="30" x14ac:dyDescent="0.25">
      <c r="A217" s="29"/>
      <c r="B217" s="28">
        <v>1403</v>
      </c>
      <c r="C217" s="27" t="s">
        <v>20</v>
      </c>
      <c r="D217" s="42">
        <v>26346.3</v>
      </c>
      <c r="E217" s="41">
        <v>35751.699999999997</v>
      </c>
      <c r="F217" s="41">
        <v>23001.4</v>
      </c>
      <c r="G217" s="25">
        <f>F217/E217*100</f>
        <v>64.336521060536995</v>
      </c>
    </row>
    <row r="218" spans="1:9" ht="15.75" x14ac:dyDescent="0.25">
      <c r="A218" s="40"/>
      <c r="B218" s="39"/>
      <c r="C218" s="38" t="s">
        <v>19</v>
      </c>
      <c r="D218" s="37">
        <f>D99+D125+D132+D129+D140+D149+D151+D167+D177+D197+D211+D213+D215</f>
        <v>782832.22</v>
      </c>
      <c r="E218" s="36">
        <f>E99+E125+E132+E129+E140+E149+E151+E167+E177+E197+E211+E213+E215</f>
        <v>853238.29999999993</v>
      </c>
      <c r="F218" s="36">
        <f>F99+F125+F132+F129+F140+F151+F167+F177+F197+F211+F213+F215</f>
        <v>667691.20000000007</v>
      </c>
      <c r="G218" s="36">
        <f>F218/E218*100</f>
        <v>78.253777403100642</v>
      </c>
    </row>
    <row r="219" spans="1:9" ht="14.25" x14ac:dyDescent="0.2">
      <c r="A219" s="29"/>
      <c r="B219" s="35"/>
      <c r="C219" s="34" t="s">
        <v>18</v>
      </c>
      <c r="D219" s="33">
        <f>D94-D218</f>
        <v>-2400.0200000000186</v>
      </c>
      <c r="E219" s="33">
        <f>E94-E218</f>
        <v>-17401.29999999993</v>
      </c>
      <c r="F219" s="33">
        <f>F94-F218</f>
        <v>30062.900000000023</v>
      </c>
      <c r="G219" s="32"/>
      <c r="I219" s="31"/>
    </row>
    <row r="220" spans="1:9" ht="21.75" customHeight="1" x14ac:dyDescent="0.25">
      <c r="A220" s="29"/>
      <c r="B220" s="28"/>
      <c r="C220" s="27" t="s">
        <v>17</v>
      </c>
      <c r="D220" s="26">
        <f>D221+D222</f>
        <v>0</v>
      </c>
      <c r="E220" s="26">
        <f>E221+E222</f>
        <v>17401.300000000047</v>
      </c>
      <c r="F220" s="26">
        <f>F221+F222</f>
        <v>-30062.900000000023</v>
      </c>
      <c r="G220" s="25"/>
    </row>
    <row r="221" spans="1:9" ht="15" x14ac:dyDescent="0.25">
      <c r="A221" s="29"/>
      <c r="B221" s="28"/>
      <c r="C221" s="30" t="s">
        <v>16</v>
      </c>
      <c r="D221" s="26">
        <v>-782832.2</v>
      </c>
      <c r="E221" s="26">
        <v>-835837</v>
      </c>
      <c r="F221" s="26">
        <v>-702879.6</v>
      </c>
      <c r="G221" s="25"/>
    </row>
    <row r="222" spans="1:9" ht="15" x14ac:dyDescent="0.25">
      <c r="A222" s="29"/>
      <c r="B222" s="28"/>
      <c r="C222" s="30" t="s">
        <v>15</v>
      </c>
      <c r="D222" s="26">
        <v>782832.2</v>
      </c>
      <c r="E222" s="26">
        <v>853238.3</v>
      </c>
      <c r="F222" s="26">
        <v>672816.7</v>
      </c>
      <c r="G222" s="25"/>
    </row>
    <row r="223" spans="1:9" ht="16.5" customHeight="1" x14ac:dyDescent="0.25">
      <c r="A223" s="29"/>
      <c r="B223" s="28"/>
      <c r="C223" s="27" t="s">
        <v>14</v>
      </c>
      <c r="D223" s="26">
        <v>0</v>
      </c>
      <c r="E223" s="26">
        <v>0</v>
      </c>
      <c r="F223" s="26">
        <v>0</v>
      </c>
      <c r="G223" s="25"/>
    </row>
    <row r="224" spans="1:9" ht="15" x14ac:dyDescent="0.25">
      <c r="A224" s="29"/>
      <c r="B224" s="28"/>
      <c r="C224" s="27" t="s">
        <v>13</v>
      </c>
      <c r="D224" s="26">
        <v>2400</v>
      </c>
      <c r="E224" s="26">
        <v>0</v>
      </c>
      <c r="F224" s="26">
        <v>0</v>
      </c>
      <c r="G224" s="25"/>
    </row>
    <row r="225" spans="1:8" ht="15" x14ac:dyDescent="0.25">
      <c r="A225" s="29"/>
      <c r="B225" s="28"/>
      <c r="C225" s="27" t="s">
        <v>12</v>
      </c>
      <c r="D225" s="26">
        <v>0</v>
      </c>
      <c r="E225" s="26">
        <v>0</v>
      </c>
      <c r="F225" s="26">
        <v>0</v>
      </c>
      <c r="G225" s="25"/>
    </row>
    <row r="226" spans="1:8" ht="15" x14ac:dyDescent="0.25">
      <c r="A226" s="29"/>
      <c r="B226" s="28"/>
      <c r="C226" s="27" t="s">
        <v>11</v>
      </c>
      <c r="D226" s="26">
        <v>0</v>
      </c>
      <c r="E226" s="26">
        <v>0</v>
      </c>
      <c r="F226" s="26">
        <v>0</v>
      </c>
      <c r="G226" s="25"/>
    </row>
    <row r="227" spans="1:8" ht="15" x14ac:dyDescent="0.25">
      <c r="A227" s="29"/>
      <c r="B227" s="28"/>
      <c r="C227" s="27" t="s">
        <v>10</v>
      </c>
      <c r="D227" s="26">
        <f>D220+D226+D224-D225</f>
        <v>2400</v>
      </c>
      <c r="E227" s="26">
        <f>E220+E226+E224-E225</f>
        <v>17401.300000000047</v>
      </c>
      <c r="F227" s="26">
        <f>F220+F226+F224-F225</f>
        <v>-30062.900000000023</v>
      </c>
      <c r="G227" s="25"/>
    </row>
    <row r="228" spans="1:8" ht="15.75" x14ac:dyDescent="0.25">
      <c r="A228" s="14"/>
      <c r="B228" s="24"/>
      <c r="C228" s="11"/>
      <c r="D228" s="23"/>
      <c r="E228" s="23"/>
      <c r="F228" s="23"/>
      <c r="G228" s="22"/>
    </row>
    <row r="229" spans="1:8" ht="18.75" x14ac:dyDescent="0.3">
      <c r="A229" s="19"/>
      <c r="B229" s="18"/>
      <c r="C229" s="17" t="s">
        <v>9</v>
      </c>
      <c r="D229" s="17"/>
      <c r="E229" s="21"/>
      <c r="F229" s="21"/>
      <c r="G229" s="10"/>
    </row>
    <row r="230" spans="1:8" ht="18.75" x14ac:dyDescent="0.3">
      <c r="A230" s="19"/>
      <c r="B230" s="18"/>
      <c r="C230" s="17" t="s">
        <v>8</v>
      </c>
      <c r="D230" s="17"/>
      <c r="E230" s="16" t="s">
        <v>7</v>
      </c>
      <c r="F230" s="16"/>
      <c r="G230" s="16"/>
    </row>
    <row r="231" spans="1:8" ht="18.75" x14ac:dyDescent="0.3">
      <c r="A231" s="19"/>
      <c r="B231" s="18"/>
      <c r="C231" s="17"/>
      <c r="D231" s="17"/>
      <c r="E231" s="15"/>
      <c r="F231" s="20"/>
      <c r="G231" s="20"/>
    </row>
    <row r="232" spans="1:8" ht="18.75" x14ac:dyDescent="0.3">
      <c r="A232" s="19"/>
      <c r="B232" s="18"/>
      <c r="C232" s="17" t="s">
        <v>6</v>
      </c>
      <c r="D232" s="17"/>
      <c r="E232" s="16" t="s">
        <v>5</v>
      </c>
      <c r="F232" s="16"/>
      <c r="G232" s="16"/>
      <c r="H232" s="15"/>
    </row>
    <row r="233" spans="1:8" ht="15.75" x14ac:dyDescent="0.25">
      <c r="A233" s="14"/>
      <c r="B233" s="13"/>
      <c r="C233" s="11"/>
      <c r="D233" s="11"/>
      <c r="E233" s="11"/>
      <c r="F233" s="11"/>
      <c r="G233" s="10"/>
    </row>
    <row r="234" spans="1:8" ht="15.75" x14ac:dyDescent="0.25">
      <c r="A234" s="14"/>
      <c r="B234" s="13"/>
      <c r="C234" s="11" t="s">
        <v>4</v>
      </c>
      <c r="D234" s="11"/>
      <c r="E234" s="11"/>
      <c r="F234" s="11"/>
      <c r="G234" s="10"/>
    </row>
    <row r="235" spans="1:8" x14ac:dyDescent="0.2">
      <c r="A235" s="12" t="s">
        <v>3</v>
      </c>
      <c r="B235" s="12"/>
      <c r="C235" s="11" t="s">
        <v>2</v>
      </c>
      <c r="D235" s="11"/>
      <c r="E235" s="11"/>
      <c r="F235" s="11"/>
      <c r="G235" s="10"/>
    </row>
    <row r="236" spans="1:8" x14ac:dyDescent="0.2">
      <c r="A236" s="12" t="s">
        <v>1</v>
      </c>
      <c r="B236" s="12"/>
      <c r="C236" s="11" t="s">
        <v>0</v>
      </c>
      <c r="D236" s="11"/>
      <c r="E236" s="11"/>
      <c r="F236" s="11"/>
      <c r="G236" s="10"/>
    </row>
    <row r="237" spans="1:8" x14ac:dyDescent="0.2">
      <c r="A237" s="9"/>
      <c r="B237" s="9"/>
      <c r="C237" s="9"/>
      <c r="D237" s="8"/>
      <c r="E237" s="8"/>
      <c r="F237" s="7"/>
      <c r="G237" s="6"/>
    </row>
  </sheetData>
  <mergeCells count="13">
    <mergeCell ref="C7:G7"/>
    <mergeCell ref="A77:A80"/>
    <mergeCell ref="A97:G97"/>
    <mergeCell ref="C98:G98"/>
    <mergeCell ref="E230:G230"/>
    <mergeCell ref="E232:G232"/>
    <mergeCell ref="B2:G2"/>
    <mergeCell ref="A4:A5"/>
    <mergeCell ref="B4:B5"/>
    <mergeCell ref="C4:C5"/>
    <mergeCell ref="D4:E4"/>
    <mergeCell ref="F4:F5"/>
    <mergeCell ref="G4:G5"/>
  </mergeCells>
  <pageMargins left="0.70866141732283472" right="0.70866141732283472" top="0.74803149606299213" bottom="0.74803149606299213" header="0.31496062992125984" footer="0.31496062992125984"/>
  <pageSetup paperSize="9" scale="49" orientation="portrait" r:id="rId1"/>
  <rowBreaks count="4" manualBreakCount="4">
    <brk id="40" max="6" man="1"/>
    <brk id="59" max="6" man="1"/>
    <brk id="76" max="7" man="1"/>
    <brk id="9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01.11.14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fuadmin</dc:creator>
  <cp:lastModifiedBy>fuadmin</cp:lastModifiedBy>
  <dcterms:created xsi:type="dcterms:W3CDTF">2016-03-02T04:15:11Z</dcterms:created>
  <dcterms:modified xsi:type="dcterms:W3CDTF">2016-03-02T04:15:24Z</dcterms:modified>
</cp:coreProperties>
</file>